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20" windowWidth="23715" windowHeight="9495" activeTab="2"/>
  </bookViews>
  <sheets>
    <sheet name="2014arc" sheetId="1" r:id="rId1"/>
    <sheet name="Matches" sheetId="2" r:id="rId2"/>
    <sheet name="Predicted Ranks" sheetId="3" r:id="rId3"/>
    <sheet name="Team Interface" sheetId="4" r:id="rId4"/>
    <sheet name="Results" sheetId="5" state="hidden" r:id="rId5"/>
    <sheet name="Actual Rankings" sheetId="6" state="hidden" r:id="rId6"/>
    <sheet name="Selection List" sheetId="7" r:id="rId7"/>
  </sheets>
  <definedNames>
    <definedName name="_2014micmp_results" localSheetId="4">Results!$A$1:$J$3</definedName>
    <definedName name="_xlnm._FilterDatabase" localSheetId="2" hidden="1">'Predicted Ranks'!$A$1:$G$101</definedName>
    <definedName name="rankings" localSheetId="5">'Actual Rankings'!$A$1:$J$3</definedName>
  </definedNames>
  <calcPr calcId="125725"/>
</workbook>
</file>

<file path=xl/calcChain.xml><?xml version="1.0" encoding="utf-8"?>
<calcChain xmlns="http://schemas.openxmlformats.org/spreadsheetml/2006/main">
  <c r="T14" i="5"/>
  <c r="T13"/>
  <c r="T12"/>
  <c r="T11"/>
  <c r="T10"/>
  <c r="K132"/>
  <c r="K136"/>
  <c r="K140"/>
  <c r="K144"/>
  <c r="B4" i="4"/>
  <c r="E4"/>
  <c r="F4"/>
  <c r="C5"/>
  <c r="D6"/>
  <c r="E7"/>
  <c r="F8"/>
  <c r="G8"/>
  <c r="B11"/>
  <c r="E11"/>
  <c r="C12"/>
  <c r="F12"/>
  <c r="K12"/>
  <c r="N12"/>
  <c r="S12"/>
  <c r="V12"/>
  <c r="K13"/>
  <c r="W13"/>
  <c r="B15"/>
  <c r="I15"/>
  <c r="J15"/>
  <c r="Q15"/>
  <c r="R15"/>
  <c r="A15"/>
  <c r="A6"/>
  <c r="L2" a="1"/>
  <c r="L2" s="1"/>
  <c r="D15" s="1"/>
  <c r="K2" a="1"/>
  <c r="K2" s="1"/>
  <c r="C14" s="1"/>
  <c r="J2" a="1"/>
  <c r="J2" s="1"/>
  <c r="I2" a="1"/>
  <c r="I2" s="1"/>
  <c r="E12" s="1"/>
  <c r="H2" a="1"/>
  <c r="H2" s="1"/>
  <c r="D11" s="1"/>
  <c r="G2" a="1"/>
  <c r="G2" s="1"/>
  <c r="C10" s="1"/>
  <c r="F2" a="1"/>
  <c r="F2" s="1"/>
  <c r="E2" a="1"/>
  <c r="E2" s="1"/>
  <c r="A8" s="1"/>
  <c r="D2" a="1"/>
  <c r="D2" s="1"/>
  <c r="D7" s="1"/>
  <c r="C2" a="1"/>
  <c r="C2" s="1"/>
  <c r="H6" s="1"/>
  <c r="B2" a="1"/>
  <c r="B2" s="1"/>
  <c r="A2" a="1"/>
  <c r="A2" s="1"/>
  <c r="D4" s="1"/>
  <c r="K131" i="2"/>
  <c r="L131"/>
  <c r="M131"/>
  <c r="I131" s="1"/>
  <c r="N131"/>
  <c r="O131"/>
  <c r="P131"/>
  <c r="Q131"/>
  <c r="R131"/>
  <c r="S131"/>
  <c r="T131"/>
  <c r="U131"/>
  <c r="V131"/>
  <c r="W131"/>
  <c r="X131"/>
  <c r="K132"/>
  <c r="L132"/>
  <c r="M132"/>
  <c r="N132"/>
  <c r="O132"/>
  <c r="P132"/>
  <c r="Q132"/>
  <c r="R132"/>
  <c r="S132"/>
  <c r="T132"/>
  <c r="U132"/>
  <c r="V132"/>
  <c r="W132"/>
  <c r="X132"/>
  <c r="K133"/>
  <c r="L133"/>
  <c r="M133"/>
  <c r="I133" s="1"/>
  <c r="K134" i="5" s="1"/>
  <c r="N133" i="2"/>
  <c r="O133"/>
  <c r="P133"/>
  <c r="Q133"/>
  <c r="R133"/>
  <c r="S133"/>
  <c r="T133"/>
  <c r="U133"/>
  <c r="V133"/>
  <c r="W133"/>
  <c r="X133"/>
  <c r="K134"/>
  <c r="L134"/>
  <c r="M134"/>
  <c r="N134"/>
  <c r="O134"/>
  <c r="P134"/>
  <c r="Q134"/>
  <c r="R134"/>
  <c r="S134"/>
  <c r="T134"/>
  <c r="U134"/>
  <c r="V134"/>
  <c r="W134"/>
  <c r="X134"/>
  <c r="K135"/>
  <c r="L135"/>
  <c r="M135"/>
  <c r="I135" s="1"/>
  <c r="N135"/>
  <c r="O135"/>
  <c r="P135"/>
  <c r="Q135"/>
  <c r="R135"/>
  <c r="S135"/>
  <c r="T135"/>
  <c r="U135"/>
  <c r="V135"/>
  <c r="W135"/>
  <c r="X135"/>
  <c r="K136"/>
  <c r="L136"/>
  <c r="M136"/>
  <c r="N136"/>
  <c r="O136"/>
  <c r="P136"/>
  <c r="Q136"/>
  <c r="R136"/>
  <c r="S136"/>
  <c r="T136"/>
  <c r="U136"/>
  <c r="V136"/>
  <c r="W136"/>
  <c r="X136"/>
  <c r="K137"/>
  <c r="L137"/>
  <c r="M137"/>
  <c r="I137" s="1"/>
  <c r="K138" i="5" s="1"/>
  <c r="N137" i="2"/>
  <c r="O137"/>
  <c r="P137"/>
  <c r="Q137"/>
  <c r="R137"/>
  <c r="S137"/>
  <c r="T137"/>
  <c r="U137"/>
  <c r="V137"/>
  <c r="W137"/>
  <c r="X137"/>
  <c r="K138"/>
  <c r="L138"/>
  <c r="M138"/>
  <c r="N138"/>
  <c r="O138"/>
  <c r="P138"/>
  <c r="Q138"/>
  <c r="R138"/>
  <c r="S138"/>
  <c r="T138"/>
  <c r="U138"/>
  <c r="V138"/>
  <c r="W138"/>
  <c r="X138"/>
  <c r="K139"/>
  <c r="L139"/>
  <c r="M139"/>
  <c r="I139" s="1"/>
  <c r="N139"/>
  <c r="O139"/>
  <c r="P139"/>
  <c r="Q139"/>
  <c r="R139"/>
  <c r="S139"/>
  <c r="T139"/>
  <c r="U139"/>
  <c r="V139"/>
  <c r="W139"/>
  <c r="X139"/>
  <c r="K140"/>
  <c r="L140"/>
  <c r="M140"/>
  <c r="N140"/>
  <c r="O140"/>
  <c r="P140"/>
  <c r="Q140"/>
  <c r="R140"/>
  <c r="S140"/>
  <c r="T140"/>
  <c r="U140"/>
  <c r="V140"/>
  <c r="W140"/>
  <c r="X140"/>
  <c r="K141"/>
  <c r="L141"/>
  <c r="M141"/>
  <c r="I141" s="1"/>
  <c r="K142" i="5" s="1"/>
  <c r="N141" i="2"/>
  <c r="O141"/>
  <c r="P141"/>
  <c r="Q141"/>
  <c r="R141"/>
  <c r="S141"/>
  <c r="T141"/>
  <c r="U141"/>
  <c r="V141"/>
  <c r="W141"/>
  <c r="X141"/>
  <c r="K142"/>
  <c r="L142"/>
  <c r="M142"/>
  <c r="N142"/>
  <c r="O142"/>
  <c r="P142"/>
  <c r="Q142"/>
  <c r="R142"/>
  <c r="S142"/>
  <c r="T142"/>
  <c r="U142"/>
  <c r="V142"/>
  <c r="W142"/>
  <c r="X142"/>
  <c r="K143"/>
  <c r="L143"/>
  <c r="M143"/>
  <c r="I143" s="1"/>
  <c r="N143"/>
  <c r="O143"/>
  <c r="P143"/>
  <c r="Q143"/>
  <c r="R143"/>
  <c r="S143"/>
  <c r="T143"/>
  <c r="U143"/>
  <c r="V143"/>
  <c r="W143"/>
  <c r="X143"/>
  <c r="K144"/>
  <c r="L144"/>
  <c r="M144"/>
  <c r="N144"/>
  <c r="O144"/>
  <c r="P144"/>
  <c r="Q144"/>
  <c r="R144"/>
  <c r="S144"/>
  <c r="T144"/>
  <c r="U144"/>
  <c r="V144"/>
  <c r="W144"/>
  <c r="X144"/>
  <c r="K145"/>
  <c r="L145"/>
  <c r="M145"/>
  <c r="I145" s="1"/>
  <c r="K146" i="5" s="1"/>
  <c r="N145" i="2"/>
  <c r="O145"/>
  <c r="P145"/>
  <c r="Q145"/>
  <c r="R145"/>
  <c r="S145"/>
  <c r="T145"/>
  <c r="U145"/>
  <c r="V145"/>
  <c r="W145"/>
  <c r="X145"/>
  <c r="K146"/>
  <c r="L146"/>
  <c r="M146"/>
  <c r="N146"/>
  <c r="O146"/>
  <c r="P146"/>
  <c r="Q146"/>
  <c r="R146"/>
  <c r="S146"/>
  <c r="T146"/>
  <c r="U146"/>
  <c r="V146"/>
  <c r="W146"/>
  <c r="X146"/>
  <c r="K147"/>
  <c r="L147"/>
  <c r="M147"/>
  <c r="N147"/>
  <c r="J147" s="1"/>
  <c r="L148" i="5" s="1"/>
  <c r="O147" i="2"/>
  <c r="P147"/>
  <c r="Q147"/>
  <c r="R147"/>
  <c r="S147"/>
  <c r="T147"/>
  <c r="U147"/>
  <c r="V147"/>
  <c r="W147"/>
  <c r="X147"/>
  <c r="K148"/>
  <c r="L148"/>
  <c r="M148"/>
  <c r="N148"/>
  <c r="O148"/>
  <c r="P148"/>
  <c r="Q148"/>
  <c r="R148"/>
  <c r="S148"/>
  <c r="T148"/>
  <c r="U148"/>
  <c r="V148"/>
  <c r="W148"/>
  <c r="X148"/>
  <c r="K149"/>
  <c r="L149"/>
  <c r="M149"/>
  <c r="N149"/>
  <c r="J149" s="1"/>
  <c r="L150" i="5" s="1"/>
  <c r="O149" i="2"/>
  <c r="P149"/>
  <c r="Q149"/>
  <c r="R149"/>
  <c r="S149"/>
  <c r="T149"/>
  <c r="U149"/>
  <c r="V149"/>
  <c r="W149"/>
  <c r="X149"/>
  <c r="K150"/>
  <c r="L150"/>
  <c r="M150"/>
  <c r="N150"/>
  <c r="O150"/>
  <c r="P150"/>
  <c r="Q150"/>
  <c r="R150"/>
  <c r="S150"/>
  <c r="T150"/>
  <c r="U150"/>
  <c r="V150"/>
  <c r="W150"/>
  <c r="X150"/>
  <c r="K151"/>
  <c r="L151"/>
  <c r="M151"/>
  <c r="N151"/>
  <c r="J151" s="1"/>
  <c r="L152" i="5" s="1"/>
  <c r="O151" i="2"/>
  <c r="P151"/>
  <c r="Q151"/>
  <c r="R151"/>
  <c r="S151"/>
  <c r="T151"/>
  <c r="U151"/>
  <c r="V151"/>
  <c r="W151"/>
  <c r="X151"/>
  <c r="K152"/>
  <c r="L152"/>
  <c r="M152"/>
  <c r="N152"/>
  <c r="O152"/>
  <c r="P152"/>
  <c r="Q152"/>
  <c r="R152"/>
  <c r="S152"/>
  <c r="T152"/>
  <c r="U152"/>
  <c r="V152"/>
  <c r="W152"/>
  <c r="X152"/>
  <c r="K153"/>
  <c r="L153"/>
  <c r="M153"/>
  <c r="N153"/>
  <c r="J153" s="1"/>
  <c r="L154" i="5" s="1"/>
  <c r="O153" i="2"/>
  <c r="P153"/>
  <c r="Q153"/>
  <c r="R153"/>
  <c r="S153"/>
  <c r="T153"/>
  <c r="U153"/>
  <c r="V153"/>
  <c r="W153"/>
  <c r="X153"/>
  <c r="K154"/>
  <c r="L154"/>
  <c r="M154"/>
  <c r="N154"/>
  <c r="O154"/>
  <c r="P154"/>
  <c r="Q154"/>
  <c r="R154"/>
  <c r="S154"/>
  <c r="T154"/>
  <c r="U154"/>
  <c r="V154"/>
  <c r="W154"/>
  <c r="X154"/>
  <c r="K155"/>
  <c r="L155"/>
  <c r="M155"/>
  <c r="N155"/>
  <c r="J155" s="1"/>
  <c r="L156" i="5" s="1"/>
  <c r="O155" i="2"/>
  <c r="P155"/>
  <c r="Q155"/>
  <c r="R155"/>
  <c r="S155"/>
  <c r="T155"/>
  <c r="U155"/>
  <c r="V155"/>
  <c r="W155"/>
  <c r="X155"/>
  <c r="K156"/>
  <c r="L156"/>
  <c r="M156"/>
  <c r="N156"/>
  <c r="O156"/>
  <c r="P156"/>
  <c r="Q156"/>
  <c r="R156"/>
  <c r="S156"/>
  <c r="T156"/>
  <c r="U156"/>
  <c r="V156"/>
  <c r="W156"/>
  <c r="X156"/>
  <c r="K157"/>
  <c r="L157"/>
  <c r="M157"/>
  <c r="N157"/>
  <c r="J157" s="1"/>
  <c r="L158" i="5" s="1"/>
  <c r="O157" i="2"/>
  <c r="P157"/>
  <c r="Q157"/>
  <c r="R157"/>
  <c r="S157"/>
  <c r="T157"/>
  <c r="U157"/>
  <c r="V157"/>
  <c r="W157"/>
  <c r="X157"/>
  <c r="K158"/>
  <c r="L158"/>
  <c r="M158"/>
  <c r="N158"/>
  <c r="O158"/>
  <c r="P158"/>
  <c r="Q158"/>
  <c r="R158"/>
  <c r="S158"/>
  <c r="T158"/>
  <c r="U158"/>
  <c r="V158"/>
  <c r="W158"/>
  <c r="X158"/>
  <c r="K159"/>
  <c r="L159"/>
  <c r="M159"/>
  <c r="N159"/>
  <c r="J159" s="1"/>
  <c r="L160" i="5" s="1"/>
  <c r="O159" i="2"/>
  <c r="P159"/>
  <c r="Q159"/>
  <c r="R159"/>
  <c r="S159"/>
  <c r="T159"/>
  <c r="U159"/>
  <c r="V159"/>
  <c r="W159"/>
  <c r="X159"/>
  <c r="K160"/>
  <c r="L160"/>
  <c r="M160"/>
  <c r="N160"/>
  <c r="O160"/>
  <c r="P160"/>
  <c r="Q160"/>
  <c r="R160"/>
  <c r="S160"/>
  <c r="T160"/>
  <c r="U160"/>
  <c r="V160"/>
  <c r="W160"/>
  <c r="X160"/>
  <c r="K161"/>
  <c r="L161"/>
  <c r="M161"/>
  <c r="N161"/>
  <c r="J161" s="1"/>
  <c r="L162" i="5" s="1"/>
  <c r="O161" i="2"/>
  <c r="P161"/>
  <c r="Q161"/>
  <c r="R161"/>
  <c r="S161"/>
  <c r="T161"/>
  <c r="U161"/>
  <c r="V161"/>
  <c r="W161"/>
  <c r="X161"/>
  <c r="K162"/>
  <c r="L162"/>
  <c r="M162"/>
  <c r="N162"/>
  <c r="O162"/>
  <c r="P162"/>
  <c r="Q162"/>
  <c r="R162"/>
  <c r="S162"/>
  <c r="T162"/>
  <c r="U162"/>
  <c r="V162"/>
  <c r="W162"/>
  <c r="X162"/>
  <c r="K163"/>
  <c r="L163"/>
  <c r="M163"/>
  <c r="N163"/>
  <c r="J163" s="1"/>
  <c r="L164" i="5" s="1"/>
  <c r="O163" i="2"/>
  <c r="P163"/>
  <c r="Q163"/>
  <c r="R163"/>
  <c r="S163"/>
  <c r="T163"/>
  <c r="U163"/>
  <c r="V163"/>
  <c r="W163"/>
  <c r="X163"/>
  <c r="K164"/>
  <c r="L164"/>
  <c r="M164"/>
  <c r="N164"/>
  <c r="O164"/>
  <c r="P164"/>
  <c r="Q164"/>
  <c r="R164"/>
  <c r="S164"/>
  <c r="T164"/>
  <c r="U164"/>
  <c r="V164"/>
  <c r="W164"/>
  <c r="X164"/>
  <c r="K165"/>
  <c r="L165"/>
  <c r="M165"/>
  <c r="N165"/>
  <c r="J165" s="1"/>
  <c r="L166" i="5" s="1"/>
  <c r="O165" i="2"/>
  <c r="P165"/>
  <c r="Q165"/>
  <c r="R165"/>
  <c r="S165"/>
  <c r="T165"/>
  <c r="U165"/>
  <c r="V165"/>
  <c r="W165"/>
  <c r="X165"/>
  <c r="K166"/>
  <c r="L166"/>
  <c r="M166"/>
  <c r="N166"/>
  <c r="O166"/>
  <c r="P166"/>
  <c r="Q166"/>
  <c r="R166"/>
  <c r="S166"/>
  <c r="T166"/>
  <c r="U166"/>
  <c r="V166"/>
  <c r="W166"/>
  <c r="X166"/>
  <c r="K167"/>
  <c r="L167"/>
  <c r="M167"/>
  <c r="N167"/>
  <c r="J167" s="1"/>
  <c r="L168" i="5" s="1"/>
  <c r="O167" i="2"/>
  <c r="P167"/>
  <c r="Q167"/>
  <c r="R167"/>
  <c r="S167"/>
  <c r="T167"/>
  <c r="U167"/>
  <c r="V167"/>
  <c r="W167"/>
  <c r="X167"/>
  <c r="K168"/>
  <c r="L168"/>
  <c r="M168"/>
  <c r="N168"/>
  <c r="O168"/>
  <c r="P168"/>
  <c r="Q168"/>
  <c r="R168"/>
  <c r="S168"/>
  <c r="T168"/>
  <c r="U168"/>
  <c r="V168"/>
  <c r="W168"/>
  <c r="X168"/>
  <c r="P136" i="5" l="1"/>
  <c r="Q136" s="1"/>
  <c r="P144"/>
  <c r="Q144" s="1"/>
  <c r="P132"/>
  <c r="Q132" s="1"/>
  <c r="B5" i="4"/>
  <c r="B9"/>
  <c r="G9"/>
  <c r="C9"/>
  <c r="B13"/>
  <c r="C13"/>
  <c r="S13"/>
  <c r="O13"/>
  <c r="I166" i="2"/>
  <c r="K167" i="5" s="1"/>
  <c r="I162" i="2"/>
  <c r="K163" i="5" s="1"/>
  <c r="P163" s="1"/>
  <c r="Q163" s="1"/>
  <c r="I158" i="2"/>
  <c r="K159" i="5" s="1"/>
  <c r="I154" i="2"/>
  <c r="K155" i="5" s="1"/>
  <c r="I146" i="2"/>
  <c r="K147" i="5" s="1"/>
  <c r="I167" i="2"/>
  <c r="K168" i="5" s="1"/>
  <c r="P168" s="1"/>
  <c r="Q168" s="1"/>
  <c r="I165" i="2"/>
  <c r="K166" i="5" s="1"/>
  <c r="P166" s="1"/>
  <c r="Q166" s="1"/>
  <c r="I163" i="2"/>
  <c r="K164" i="5" s="1"/>
  <c r="P164" s="1"/>
  <c r="I161" i="2"/>
  <c r="K162" i="5" s="1"/>
  <c r="P162" s="1"/>
  <c r="Q162" s="1"/>
  <c r="I159" i="2"/>
  <c r="K160" i="5" s="1"/>
  <c r="P160" s="1"/>
  <c r="I157" i="2"/>
  <c r="K158" i="5" s="1"/>
  <c r="P158" s="1"/>
  <c r="Q158" s="1"/>
  <c r="I155" i="2"/>
  <c r="K156" i="5" s="1"/>
  <c r="P156" s="1"/>
  <c r="I153" i="2"/>
  <c r="K154" i="5" s="1"/>
  <c r="P154" s="1"/>
  <c r="Q154" s="1"/>
  <c r="I151" i="2"/>
  <c r="K152" i="5" s="1"/>
  <c r="P152" s="1"/>
  <c r="Q152" s="1"/>
  <c r="I149" i="2"/>
  <c r="K150" i="5" s="1"/>
  <c r="P150" s="1"/>
  <c r="Q150" s="1"/>
  <c r="I147" i="2"/>
  <c r="K148" i="5" s="1"/>
  <c r="P148" s="1"/>
  <c r="Q148" s="1"/>
  <c r="G13" i="4"/>
  <c r="C6"/>
  <c r="G6"/>
  <c r="B6"/>
  <c r="F6"/>
  <c r="I168" i="2"/>
  <c r="K169" i="5" s="1"/>
  <c r="I164" i="2"/>
  <c r="K165" i="5" s="1"/>
  <c r="I160" i="2"/>
  <c r="K161" i="5" s="1"/>
  <c r="P161" s="1"/>
  <c r="Q161" s="1"/>
  <c r="I156" i="2"/>
  <c r="K157" i="5" s="1"/>
  <c r="P157" s="1"/>
  <c r="Q157" s="1"/>
  <c r="I152" i="2"/>
  <c r="K153" i="5" s="1"/>
  <c r="I150" i="2"/>
  <c r="K151" i="5" s="1"/>
  <c r="I148" i="2"/>
  <c r="K149" i="5" s="1"/>
  <c r="P149" s="1"/>
  <c r="Q149" s="1"/>
  <c r="J168" i="2"/>
  <c r="L169" i="5" s="1"/>
  <c r="J166" i="2"/>
  <c r="L167" i="5" s="1"/>
  <c r="J164" i="2"/>
  <c r="L165" i="5" s="1"/>
  <c r="J162" i="2"/>
  <c r="L163" i="5" s="1"/>
  <c r="J160" i="2"/>
  <c r="L161" i="5" s="1"/>
  <c r="J158" i="2"/>
  <c r="L159" i="5" s="1"/>
  <c r="J156" i="2"/>
  <c r="L157" i="5" s="1"/>
  <c r="J154" i="2"/>
  <c r="L155" i="5" s="1"/>
  <c r="J152" i="2"/>
  <c r="L153" i="5" s="1"/>
  <c r="J150" i="2"/>
  <c r="L151" i="5" s="1"/>
  <c r="J148" i="2"/>
  <c r="L149" i="5" s="1"/>
  <c r="J146" i="2"/>
  <c r="L147" i="5" s="1"/>
  <c r="J144" i="2"/>
  <c r="L145" i="5" s="1"/>
  <c r="J142" i="2"/>
  <c r="L143" i="5" s="1"/>
  <c r="J140" i="2"/>
  <c r="L141" i="5" s="1"/>
  <c r="J138" i="2"/>
  <c r="L139" i="5" s="1"/>
  <c r="J136" i="2"/>
  <c r="L137" i="5" s="1"/>
  <c r="J134" i="2"/>
  <c r="L135" i="5" s="1"/>
  <c r="J132" i="2"/>
  <c r="L133" i="5" s="1"/>
  <c r="E6" i="4"/>
  <c r="G5"/>
  <c r="J145" i="2"/>
  <c r="L146" i="5" s="1"/>
  <c r="P146" s="1"/>
  <c r="Q146" s="1"/>
  <c r="J143" i="2"/>
  <c r="L144" i="5" s="1"/>
  <c r="J141" i="2"/>
  <c r="L142" i="5" s="1"/>
  <c r="P142" s="1"/>
  <c r="Q142" s="1"/>
  <c r="J139" i="2"/>
  <c r="L140" i="5" s="1"/>
  <c r="P140" s="1"/>
  <c r="Q140" s="1"/>
  <c r="J137" i="2"/>
  <c r="L138" i="5" s="1"/>
  <c r="P138" s="1"/>
  <c r="J135" i="2"/>
  <c r="L136" i="5" s="1"/>
  <c r="J133" i="2"/>
  <c r="L134" i="5" s="1"/>
  <c r="P134" s="1"/>
  <c r="J131" i="2"/>
  <c r="L132" i="5" s="1"/>
  <c r="A4" i="4"/>
  <c r="U15"/>
  <c r="M15"/>
  <c r="E15"/>
  <c r="W12"/>
  <c r="O12"/>
  <c r="G12"/>
  <c r="F11"/>
  <c r="B8"/>
  <c r="G4"/>
  <c r="C4"/>
  <c r="I144" i="2"/>
  <c r="K145" i="5" s="1"/>
  <c r="I142" i="2"/>
  <c r="K143" i="5" s="1"/>
  <c r="I140" i="2"/>
  <c r="K141" i="5" s="1"/>
  <c r="P141" s="1"/>
  <c r="Q141" s="1"/>
  <c r="I138" i="2"/>
  <c r="K139" i="5" s="1"/>
  <c r="I136" i="2"/>
  <c r="K137" i="5" s="1"/>
  <c r="P137" s="1"/>
  <c r="Q137" s="1"/>
  <c r="I134" i="2"/>
  <c r="K135" i="5" s="1"/>
  <c r="P135" s="1"/>
  <c r="Q135" s="1"/>
  <c r="I132" i="2"/>
  <c r="K133" i="5" s="1"/>
  <c r="P133" s="1"/>
  <c r="Q133" s="1"/>
  <c r="V15" i="4"/>
  <c r="N15"/>
  <c r="F15"/>
  <c r="R12"/>
  <c r="J12"/>
  <c r="B12"/>
  <c r="C8"/>
  <c r="H4"/>
  <c r="D14"/>
  <c r="U14"/>
  <c r="Q14"/>
  <c r="M14"/>
  <c r="I14"/>
  <c r="E14"/>
  <c r="X13"/>
  <c r="T13"/>
  <c r="P13"/>
  <c r="L13"/>
  <c r="H13"/>
  <c r="D13"/>
  <c r="E10"/>
  <c r="H9"/>
  <c r="D9"/>
  <c r="F7"/>
  <c r="B7"/>
  <c r="H5"/>
  <c r="D5"/>
  <c r="W15"/>
  <c r="S15"/>
  <c r="O15"/>
  <c r="K15"/>
  <c r="G15"/>
  <c r="C15"/>
  <c r="V14"/>
  <c r="R14"/>
  <c r="N14"/>
  <c r="J14"/>
  <c r="F14"/>
  <c r="B14"/>
  <c r="U13"/>
  <c r="Q13"/>
  <c r="M13"/>
  <c r="I13"/>
  <c r="E13"/>
  <c r="X12"/>
  <c r="T12"/>
  <c r="P12"/>
  <c r="L12"/>
  <c r="H12"/>
  <c r="D12"/>
  <c r="G11"/>
  <c r="C11"/>
  <c r="F10"/>
  <c r="B10"/>
  <c r="E9"/>
  <c r="H8"/>
  <c r="D8"/>
  <c r="G7"/>
  <c r="C7"/>
  <c r="E5"/>
  <c r="X14"/>
  <c r="T14"/>
  <c r="P14"/>
  <c r="L14"/>
  <c r="H14"/>
  <c r="H10"/>
  <c r="D10"/>
  <c r="X15"/>
  <c r="T15"/>
  <c r="P15"/>
  <c r="L15"/>
  <c r="H15"/>
  <c r="W14"/>
  <c r="S14"/>
  <c r="O14"/>
  <c r="K14"/>
  <c r="G14"/>
  <c r="V13"/>
  <c r="R13"/>
  <c r="N13"/>
  <c r="J13"/>
  <c r="F13"/>
  <c r="U12"/>
  <c r="Q12"/>
  <c r="M12"/>
  <c r="I12"/>
  <c r="H11"/>
  <c r="G10"/>
  <c r="F9"/>
  <c r="E8"/>
  <c r="H7"/>
  <c r="F5"/>
  <c r="A14"/>
  <c r="A10"/>
  <c r="A9"/>
  <c r="A7"/>
  <c r="A13"/>
  <c r="A12"/>
  <c r="A11"/>
  <c r="A5"/>
  <c r="Q134" i="5" l="1"/>
  <c r="Q138"/>
  <c r="P143"/>
  <c r="P151"/>
  <c r="Q151" s="1"/>
  <c r="P165"/>
  <c r="Q165" s="1"/>
  <c r="P159"/>
  <c r="Q159" s="1"/>
  <c r="P167"/>
  <c r="Q167" s="1"/>
  <c r="Q160"/>
  <c r="Q156"/>
  <c r="Q164"/>
  <c r="P139"/>
  <c r="P155"/>
  <c r="Q155" s="1"/>
  <c r="P145"/>
  <c r="Q145" s="1"/>
  <c r="P153"/>
  <c r="Q153" s="1"/>
  <c r="P169"/>
  <c r="Q169" s="1"/>
  <c r="P147"/>
  <c r="Q147" s="1"/>
  <c r="R6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5"/>
  <c r="X4" i="2"/>
  <c r="X5"/>
  <c r="X4" i="4" s="1"/>
  <c r="X6" i="2"/>
  <c r="X7"/>
  <c r="X8"/>
  <c r="X9"/>
  <c r="X10"/>
  <c r="X11"/>
  <c r="X12"/>
  <c r="X13"/>
  <c r="X14"/>
  <c r="X15"/>
  <c r="X16"/>
  <c r="X17"/>
  <c r="X18"/>
  <c r="X19"/>
  <c r="X20"/>
  <c r="X21"/>
  <c r="X22"/>
  <c r="X23"/>
  <c r="X24"/>
  <c r="X25"/>
  <c r="X26"/>
  <c r="X27"/>
  <c r="X28"/>
  <c r="X5" i="4" s="1"/>
  <c r="X29" i="2"/>
  <c r="X30"/>
  <c r="X31"/>
  <c r="X32"/>
  <c r="X33"/>
  <c r="X34"/>
  <c r="X35"/>
  <c r="X36"/>
  <c r="X37"/>
  <c r="X38"/>
  <c r="X6" i="4" s="1"/>
  <c r="X39" i="2"/>
  <c r="X40"/>
  <c r="X41"/>
  <c r="X42"/>
  <c r="X43"/>
  <c r="X44"/>
  <c r="X45"/>
  <c r="X46"/>
  <c r="X47"/>
  <c r="X48"/>
  <c r="X49"/>
  <c r="X50"/>
  <c r="X51"/>
  <c r="X52"/>
  <c r="X7" i="4" s="1"/>
  <c r="X53" i="2"/>
  <c r="X54"/>
  <c r="X55"/>
  <c r="X56"/>
  <c r="X57"/>
  <c r="X58"/>
  <c r="X59"/>
  <c r="X60"/>
  <c r="X61"/>
  <c r="X62"/>
  <c r="X63"/>
  <c r="X64"/>
  <c r="X65"/>
  <c r="X66"/>
  <c r="X67"/>
  <c r="X68"/>
  <c r="X69"/>
  <c r="X70"/>
  <c r="X71"/>
  <c r="X72"/>
  <c r="X73"/>
  <c r="X74"/>
  <c r="X75"/>
  <c r="X76"/>
  <c r="X8" i="4" s="1"/>
  <c r="X77" i="2"/>
  <c r="X78"/>
  <c r="X79"/>
  <c r="X80"/>
  <c r="X81"/>
  <c r="X82"/>
  <c r="X83"/>
  <c r="X84"/>
  <c r="X85"/>
  <c r="X86"/>
  <c r="X87"/>
  <c r="X88"/>
  <c r="X89"/>
  <c r="X90"/>
  <c r="X91"/>
  <c r="X92"/>
  <c r="X9" i="4" s="1"/>
  <c r="X93" i="2"/>
  <c r="X94"/>
  <c r="X95"/>
  <c r="X96"/>
  <c r="X97"/>
  <c r="X98"/>
  <c r="X99"/>
  <c r="X100"/>
  <c r="X101"/>
  <c r="X102"/>
  <c r="X103"/>
  <c r="X104"/>
  <c r="X105"/>
  <c r="X106"/>
  <c r="X107"/>
  <c r="X10" i="4" s="1"/>
  <c r="X108" i="2"/>
  <c r="X109"/>
  <c r="X110"/>
  <c r="X111"/>
  <c r="X112"/>
  <c r="X113"/>
  <c r="X114"/>
  <c r="X115"/>
  <c r="X116"/>
  <c r="X117"/>
  <c r="X118"/>
  <c r="X119"/>
  <c r="X120"/>
  <c r="X121"/>
  <c r="X122"/>
  <c r="X123"/>
  <c r="X124"/>
  <c r="X125"/>
  <c r="X126"/>
  <c r="X127"/>
  <c r="X128"/>
  <c r="X129"/>
  <c r="X11" i="4" s="1"/>
  <c r="X130" i="2"/>
  <c r="X3"/>
  <c r="Q143" i="5" l="1"/>
  <c r="Q139"/>
  <c r="Q126" i="2"/>
  <c r="S128"/>
  <c r="K4"/>
  <c r="L4"/>
  <c r="M4"/>
  <c r="N4"/>
  <c r="O4"/>
  <c r="P4"/>
  <c r="Q4"/>
  <c r="R4"/>
  <c r="S4"/>
  <c r="T4"/>
  <c r="G62" i="3" s="1"/>
  <c r="U4" i="2"/>
  <c r="V4"/>
  <c r="W4"/>
  <c r="K5"/>
  <c r="K4" i="4" s="1"/>
  <c r="L5" i="2"/>
  <c r="L4" i="4" s="1"/>
  <c r="M5" i="2"/>
  <c r="M4" i="4" s="1"/>
  <c r="N5" i="2"/>
  <c r="N4" i="4" s="1"/>
  <c r="O5" i="2"/>
  <c r="O4" i="4" s="1"/>
  <c r="P5" i="2"/>
  <c r="P4" i="4" s="1"/>
  <c r="Q5" i="2"/>
  <c r="R5"/>
  <c r="S5"/>
  <c r="T5"/>
  <c r="U5"/>
  <c r="U4" i="4" s="1"/>
  <c r="V5" i="2"/>
  <c r="V4" i="4" s="1"/>
  <c r="W5" i="2"/>
  <c r="W4" i="4" s="1"/>
  <c r="K6" i="2"/>
  <c r="L6"/>
  <c r="M6"/>
  <c r="N6"/>
  <c r="O6"/>
  <c r="P6"/>
  <c r="Q6"/>
  <c r="R6"/>
  <c r="S6"/>
  <c r="T6"/>
  <c r="U6"/>
  <c r="V6"/>
  <c r="W6"/>
  <c r="K7"/>
  <c r="L7"/>
  <c r="M7"/>
  <c r="N7"/>
  <c r="O7"/>
  <c r="P7"/>
  <c r="Q7"/>
  <c r="R7"/>
  <c r="S7"/>
  <c r="T7"/>
  <c r="U7"/>
  <c r="V7"/>
  <c r="W7"/>
  <c r="K8"/>
  <c r="L8"/>
  <c r="M8"/>
  <c r="N8"/>
  <c r="O8"/>
  <c r="P8"/>
  <c r="Q8"/>
  <c r="R8"/>
  <c r="S8"/>
  <c r="T8"/>
  <c r="U8"/>
  <c r="V8"/>
  <c r="W8"/>
  <c r="K9"/>
  <c r="L9"/>
  <c r="M9"/>
  <c r="N9"/>
  <c r="O9"/>
  <c r="P9"/>
  <c r="Q9"/>
  <c r="R9"/>
  <c r="S9"/>
  <c r="T9"/>
  <c r="U9"/>
  <c r="V9"/>
  <c r="W9"/>
  <c r="K10"/>
  <c r="L10"/>
  <c r="M10"/>
  <c r="N10"/>
  <c r="O10"/>
  <c r="P10"/>
  <c r="Q10"/>
  <c r="R10"/>
  <c r="S10"/>
  <c r="T10"/>
  <c r="U10"/>
  <c r="V10"/>
  <c r="W10"/>
  <c r="K11"/>
  <c r="L11"/>
  <c r="M11"/>
  <c r="N11"/>
  <c r="O11"/>
  <c r="P11"/>
  <c r="Q11"/>
  <c r="R11"/>
  <c r="S11"/>
  <c r="T11"/>
  <c r="U11"/>
  <c r="V11"/>
  <c r="W11"/>
  <c r="K12"/>
  <c r="L12"/>
  <c r="M12"/>
  <c r="N12"/>
  <c r="O12"/>
  <c r="P12"/>
  <c r="Q12"/>
  <c r="R12"/>
  <c r="S12"/>
  <c r="T12"/>
  <c r="U12"/>
  <c r="V12"/>
  <c r="W12"/>
  <c r="K13"/>
  <c r="L13"/>
  <c r="M13"/>
  <c r="N13"/>
  <c r="O13"/>
  <c r="P13"/>
  <c r="Q13"/>
  <c r="R13"/>
  <c r="S13"/>
  <c r="T13"/>
  <c r="U13"/>
  <c r="V13"/>
  <c r="W13"/>
  <c r="K14"/>
  <c r="L14"/>
  <c r="M14"/>
  <c r="N14"/>
  <c r="O14"/>
  <c r="P14"/>
  <c r="Q14"/>
  <c r="R14"/>
  <c r="S14"/>
  <c r="T14"/>
  <c r="U14"/>
  <c r="V14"/>
  <c r="W14"/>
  <c r="K15"/>
  <c r="L15"/>
  <c r="M15"/>
  <c r="N15"/>
  <c r="O15"/>
  <c r="P15"/>
  <c r="Q15"/>
  <c r="R15"/>
  <c r="S15"/>
  <c r="T15"/>
  <c r="G79" i="3" s="1"/>
  <c r="U15" i="2"/>
  <c r="V15"/>
  <c r="W15"/>
  <c r="K16"/>
  <c r="L16"/>
  <c r="M16"/>
  <c r="N16"/>
  <c r="O16"/>
  <c r="P16"/>
  <c r="Q16"/>
  <c r="R16"/>
  <c r="S16"/>
  <c r="T16"/>
  <c r="U16"/>
  <c r="V16"/>
  <c r="W16"/>
  <c r="K17"/>
  <c r="L17"/>
  <c r="M17"/>
  <c r="N17"/>
  <c r="O17"/>
  <c r="P17"/>
  <c r="Q17"/>
  <c r="R17"/>
  <c r="S17"/>
  <c r="T17"/>
  <c r="U17"/>
  <c r="V17"/>
  <c r="W17"/>
  <c r="K18"/>
  <c r="L18"/>
  <c r="M18"/>
  <c r="N18"/>
  <c r="O18"/>
  <c r="P18"/>
  <c r="Q18"/>
  <c r="R18"/>
  <c r="S18"/>
  <c r="T18"/>
  <c r="U18"/>
  <c r="V18"/>
  <c r="W18"/>
  <c r="K19"/>
  <c r="L19"/>
  <c r="M19"/>
  <c r="N19"/>
  <c r="O19"/>
  <c r="P19"/>
  <c r="Q19"/>
  <c r="R19"/>
  <c r="S19"/>
  <c r="T19"/>
  <c r="U19"/>
  <c r="V19"/>
  <c r="W19"/>
  <c r="K20"/>
  <c r="L20"/>
  <c r="M20"/>
  <c r="N20"/>
  <c r="O20"/>
  <c r="P20"/>
  <c r="Q20"/>
  <c r="R20"/>
  <c r="S20"/>
  <c r="T20"/>
  <c r="U20"/>
  <c r="V20"/>
  <c r="W20"/>
  <c r="K21"/>
  <c r="L21"/>
  <c r="M21"/>
  <c r="N21"/>
  <c r="O21"/>
  <c r="P21"/>
  <c r="Q21"/>
  <c r="R21"/>
  <c r="S21"/>
  <c r="T21"/>
  <c r="U21"/>
  <c r="V21"/>
  <c r="W21"/>
  <c r="K22"/>
  <c r="L22"/>
  <c r="M22"/>
  <c r="N22"/>
  <c r="O22"/>
  <c r="P22"/>
  <c r="Q22"/>
  <c r="R22"/>
  <c r="S22"/>
  <c r="T22"/>
  <c r="U22"/>
  <c r="V22"/>
  <c r="W22"/>
  <c r="K23"/>
  <c r="L23"/>
  <c r="M23"/>
  <c r="N23"/>
  <c r="O23"/>
  <c r="P23"/>
  <c r="Q23"/>
  <c r="R23"/>
  <c r="S23"/>
  <c r="T23"/>
  <c r="G55" i="3" s="1"/>
  <c r="U23" i="2"/>
  <c r="V23"/>
  <c r="W23"/>
  <c r="K24"/>
  <c r="L24"/>
  <c r="M24"/>
  <c r="N24"/>
  <c r="O24"/>
  <c r="P24"/>
  <c r="Q24"/>
  <c r="R24"/>
  <c r="S24"/>
  <c r="T24"/>
  <c r="G32" i="3" s="1"/>
  <c r="U24" i="2"/>
  <c r="V24"/>
  <c r="W24"/>
  <c r="K25"/>
  <c r="L25"/>
  <c r="M25"/>
  <c r="N25"/>
  <c r="O25"/>
  <c r="P25"/>
  <c r="Q25"/>
  <c r="R25"/>
  <c r="S25"/>
  <c r="T25"/>
  <c r="U25"/>
  <c r="V25"/>
  <c r="W25"/>
  <c r="K26"/>
  <c r="L26"/>
  <c r="M26"/>
  <c r="N26"/>
  <c r="O26"/>
  <c r="P26"/>
  <c r="Q26"/>
  <c r="R26"/>
  <c r="S26"/>
  <c r="T26"/>
  <c r="U26"/>
  <c r="V26"/>
  <c r="W26"/>
  <c r="K27"/>
  <c r="L27"/>
  <c r="M27"/>
  <c r="N27"/>
  <c r="O27"/>
  <c r="P27"/>
  <c r="Q27"/>
  <c r="R27"/>
  <c r="S27"/>
  <c r="T27"/>
  <c r="U27"/>
  <c r="V27"/>
  <c r="W27"/>
  <c r="K28"/>
  <c r="K5" i="4" s="1"/>
  <c r="L28" i="2"/>
  <c r="L5" i="4" s="1"/>
  <c r="M28" i="2"/>
  <c r="M5" i="4" s="1"/>
  <c r="N28" i="2"/>
  <c r="N5" i="4" s="1"/>
  <c r="O28" i="2"/>
  <c r="O5" i="4" s="1"/>
  <c r="P28" i="2"/>
  <c r="P5" i="4" s="1"/>
  <c r="Q28" i="2"/>
  <c r="R28"/>
  <c r="S28"/>
  <c r="T28"/>
  <c r="U28"/>
  <c r="U5" i="4" s="1"/>
  <c r="V28" i="2"/>
  <c r="V5" i="4" s="1"/>
  <c r="W28" i="2"/>
  <c r="W5" i="4" s="1"/>
  <c r="K29" i="2"/>
  <c r="L29"/>
  <c r="M29"/>
  <c r="N29"/>
  <c r="O29"/>
  <c r="P29"/>
  <c r="Q29"/>
  <c r="R29"/>
  <c r="S29"/>
  <c r="T29"/>
  <c r="U29"/>
  <c r="V29"/>
  <c r="W29"/>
  <c r="K30"/>
  <c r="L30"/>
  <c r="M30"/>
  <c r="N30"/>
  <c r="O30"/>
  <c r="P30"/>
  <c r="Q30"/>
  <c r="R30"/>
  <c r="S30"/>
  <c r="T30"/>
  <c r="U30"/>
  <c r="V30"/>
  <c r="W30"/>
  <c r="K31"/>
  <c r="L31"/>
  <c r="M31"/>
  <c r="N31"/>
  <c r="O31"/>
  <c r="P31"/>
  <c r="Q31"/>
  <c r="R31"/>
  <c r="S31"/>
  <c r="T31"/>
  <c r="U31"/>
  <c r="V31"/>
  <c r="W31"/>
  <c r="K32"/>
  <c r="L32"/>
  <c r="M32"/>
  <c r="N32"/>
  <c r="O32"/>
  <c r="P32"/>
  <c r="Q32"/>
  <c r="R32"/>
  <c r="S32"/>
  <c r="T32"/>
  <c r="G71" i="3" s="1"/>
  <c r="U32" i="2"/>
  <c r="V32"/>
  <c r="W32"/>
  <c r="K33"/>
  <c r="L33"/>
  <c r="M33"/>
  <c r="N33"/>
  <c r="O33"/>
  <c r="P33"/>
  <c r="Q33"/>
  <c r="R33"/>
  <c r="S33"/>
  <c r="T33"/>
  <c r="U33"/>
  <c r="V33"/>
  <c r="W33"/>
  <c r="K34"/>
  <c r="L34"/>
  <c r="M34"/>
  <c r="N34"/>
  <c r="O34"/>
  <c r="P34"/>
  <c r="Q34"/>
  <c r="R34"/>
  <c r="S34"/>
  <c r="T34"/>
  <c r="U34"/>
  <c r="V34"/>
  <c r="W34"/>
  <c r="K35"/>
  <c r="L35"/>
  <c r="M35"/>
  <c r="N35"/>
  <c r="O35"/>
  <c r="P35"/>
  <c r="Q35"/>
  <c r="R35"/>
  <c r="S35"/>
  <c r="T35"/>
  <c r="U35"/>
  <c r="V35"/>
  <c r="W35"/>
  <c r="K36"/>
  <c r="L36"/>
  <c r="M36"/>
  <c r="N36"/>
  <c r="O36"/>
  <c r="P36"/>
  <c r="Q36"/>
  <c r="R36"/>
  <c r="S36"/>
  <c r="D98" i="3" s="1"/>
  <c r="T36" i="2"/>
  <c r="U36"/>
  <c r="V36"/>
  <c r="W36"/>
  <c r="K37"/>
  <c r="L37"/>
  <c r="M37"/>
  <c r="N37"/>
  <c r="O37"/>
  <c r="P37"/>
  <c r="Q37"/>
  <c r="R37"/>
  <c r="S37"/>
  <c r="T37"/>
  <c r="U37"/>
  <c r="V37"/>
  <c r="W37"/>
  <c r="K38"/>
  <c r="K6" i="4" s="1"/>
  <c r="L38" i="2"/>
  <c r="L6" i="4" s="1"/>
  <c r="M38" i="2"/>
  <c r="M6" i="4" s="1"/>
  <c r="N38" i="2"/>
  <c r="N6" i="4" s="1"/>
  <c r="O38" i="2"/>
  <c r="O6" i="4" s="1"/>
  <c r="P38" i="2"/>
  <c r="P6" i="4" s="1"/>
  <c r="Q38" i="2"/>
  <c r="Q6" i="4" s="1"/>
  <c r="R38" i="2"/>
  <c r="R6" i="4" s="1"/>
  <c r="S38" i="2"/>
  <c r="S6" i="4" s="1"/>
  <c r="T38" i="2"/>
  <c r="T6" i="4" s="1"/>
  <c r="U38" i="2"/>
  <c r="U6" i="4" s="1"/>
  <c r="V38" i="2"/>
  <c r="V6" i="4" s="1"/>
  <c r="W38" i="2"/>
  <c r="W6" i="4" s="1"/>
  <c r="K39" i="2"/>
  <c r="L39"/>
  <c r="M39"/>
  <c r="N39"/>
  <c r="O39"/>
  <c r="P39"/>
  <c r="Q39"/>
  <c r="R39"/>
  <c r="S39"/>
  <c r="T39"/>
  <c r="G50" i="3" s="1"/>
  <c r="U39" i="2"/>
  <c r="V39"/>
  <c r="W39"/>
  <c r="K40"/>
  <c r="L40"/>
  <c r="M40"/>
  <c r="N40"/>
  <c r="O40"/>
  <c r="P40"/>
  <c r="Q40"/>
  <c r="R40"/>
  <c r="S40"/>
  <c r="T40"/>
  <c r="U40"/>
  <c r="V40"/>
  <c r="W40"/>
  <c r="K41"/>
  <c r="L41"/>
  <c r="M41"/>
  <c r="N41"/>
  <c r="O41"/>
  <c r="P41"/>
  <c r="Q41"/>
  <c r="R41"/>
  <c r="S41"/>
  <c r="T41"/>
  <c r="U41"/>
  <c r="V41"/>
  <c r="W41"/>
  <c r="K42"/>
  <c r="L42"/>
  <c r="M42"/>
  <c r="N42"/>
  <c r="O42"/>
  <c r="P42"/>
  <c r="Q42"/>
  <c r="R42"/>
  <c r="S42"/>
  <c r="T42"/>
  <c r="U42"/>
  <c r="V42"/>
  <c r="W42"/>
  <c r="K43"/>
  <c r="L43"/>
  <c r="M43"/>
  <c r="N43"/>
  <c r="O43"/>
  <c r="P43"/>
  <c r="Q43"/>
  <c r="R43"/>
  <c r="S43"/>
  <c r="T43"/>
  <c r="U43"/>
  <c r="V43"/>
  <c r="W43"/>
  <c r="K44"/>
  <c r="L44"/>
  <c r="M44"/>
  <c r="N44"/>
  <c r="O44"/>
  <c r="P44"/>
  <c r="Q44"/>
  <c r="R44"/>
  <c r="S44"/>
  <c r="T44"/>
  <c r="U44"/>
  <c r="V44"/>
  <c r="W44"/>
  <c r="K45"/>
  <c r="L45"/>
  <c r="M45"/>
  <c r="N45"/>
  <c r="O45"/>
  <c r="P45"/>
  <c r="Q45"/>
  <c r="R45"/>
  <c r="S45"/>
  <c r="T45"/>
  <c r="U45"/>
  <c r="V45"/>
  <c r="W45"/>
  <c r="K46"/>
  <c r="L46"/>
  <c r="M46"/>
  <c r="N46"/>
  <c r="O46"/>
  <c r="P46"/>
  <c r="Q46"/>
  <c r="R46"/>
  <c r="S46"/>
  <c r="T46"/>
  <c r="U46"/>
  <c r="V46"/>
  <c r="W46"/>
  <c r="K47"/>
  <c r="L47"/>
  <c r="M47"/>
  <c r="N47"/>
  <c r="O47"/>
  <c r="P47"/>
  <c r="Q47"/>
  <c r="R47"/>
  <c r="S47"/>
  <c r="T47"/>
  <c r="U47"/>
  <c r="V47"/>
  <c r="W47"/>
  <c r="K48"/>
  <c r="L48"/>
  <c r="M48"/>
  <c r="N48"/>
  <c r="O48"/>
  <c r="P48"/>
  <c r="Q48"/>
  <c r="R48"/>
  <c r="S48"/>
  <c r="T48"/>
  <c r="U48"/>
  <c r="V48"/>
  <c r="W48"/>
  <c r="K49"/>
  <c r="L49"/>
  <c r="M49"/>
  <c r="N49"/>
  <c r="O49"/>
  <c r="P49"/>
  <c r="Q49"/>
  <c r="R49"/>
  <c r="S49"/>
  <c r="T49"/>
  <c r="U49"/>
  <c r="V49"/>
  <c r="W49"/>
  <c r="K50"/>
  <c r="L50"/>
  <c r="M50"/>
  <c r="N50"/>
  <c r="O50"/>
  <c r="P50"/>
  <c r="Q50"/>
  <c r="R50"/>
  <c r="S50"/>
  <c r="T50"/>
  <c r="U50"/>
  <c r="V50"/>
  <c r="W50"/>
  <c r="K51"/>
  <c r="L51"/>
  <c r="M51"/>
  <c r="N51"/>
  <c r="O51"/>
  <c r="P51"/>
  <c r="Q51"/>
  <c r="R51"/>
  <c r="S51"/>
  <c r="T51"/>
  <c r="U51"/>
  <c r="V51"/>
  <c r="W51"/>
  <c r="K52"/>
  <c r="K7" i="4" s="1"/>
  <c r="L52" i="2"/>
  <c r="L7" i="4" s="1"/>
  <c r="M52" i="2"/>
  <c r="M7" i="4" s="1"/>
  <c r="N52" i="2"/>
  <c r="N7" i="4" s="1"/>
  <c r="O52" i="2"/>
  <c r="O7" i="4" s="1"/>
  <c r="P52" i="2"/>
  <c r="P7" i="4" s="1"/>
  <c r="Q52" i="2"/>
  <c r="R52"/>
  <c r="S52"/>
  <c r="T52"/>
  <c r="U52"/>
  <c r="U7" i="4" s="1"/>
  <c r="V52" i="2"/>
  <c r="V7" i="4" s="1"/>
  <c r="W52" i="2"/>
  <c r="W7" i="4" s="1"/>
  <c r="K53" i="2"/>
  <c r="L53"/>
  <c r="M53"/>
  <c r="N53"/>
  <c r="O53"/>
  <c r="P53"/>
  <c r="Q53"/>
  <c r="R53"/>
  <c r="S53"/>
  <c r="T53"/>
  <c r="U53"/>
  <c r="V53"/>
  <c r="W53"/>
  <c r="K54"/>
  <c r="L54"/>
  <c r="M54"/>
  <c r="N54"/>
  <c r="O54"/>
  <c r="P54"/>
  <c r="Q54"/>
  <c r="E45" i="3" s="1"/>
  <c r="R54" i="2"/>
  <c r="S54"/>
  <c r="T54"/>
  <c r="U54"/>
  <c r="V54"/>
  <c r="W54"/>
  <c r="K55"/>
  <c r="L55"/>
  <c r="M55"/>
  <c r="N55"/>
  <c r="O55"/>
  <c r="P55"/>
  <c r="Q55"/>
  <c r="R55"/>
  <c r="S55"/>
  <c r="T55"/>
  <c r="U55"/>
  <c r="V55"/>
  <c r="W55"/>
  <c r="K56"/>
  <c r="L56"/>
  <c r="M56"/>
  <c r="N56"/>
  <c r="O56"/>
  <c r="P56"/>
  <c r="Q56"/>
  <c r="R56"/>
  <c r="S56"/>
  <c r="T56"/>
  <c r="U56"/>
  <c r="V56"/>
  <c r="W56"/>
  <c r="K57"/>
  <c r="L57"/>
  <c r="M57"/>
  <c r="N57"/>
  <c r="O57"/>
  <c r="P57"/>
  <c r="Q57"/>
  <c r="R57"/>
  <c r="F42" i="3" s="1"/>
  <c r="S57" i="2"/>
  <c r="T57"/>
  <c r="U57"/>
  <c r="V57"/>
  <c r="W57"/>
  <c r="K58"/>
  <c r="L58"/>
  <c r="M58"/>
  <c r="N58"/>
  <c r="O58"/>
  <c r="P58"/>
  <c r="Q58"/>
  <c r="R58"/>
  <c r="S58"/>
  <c r="T58"/>
  <c r="U58"/>
  <c r="V58"/>
  <c r="W58"/>
  <c r="K59"/>
  <c r="L59"/>
  <c r="M59"/>
  <c r="N59"/>
  <c r="O59"/>
  <c r="P59"/>
  <c r="Q59"/>
  <c r="R59"/>
  <c r="S59"/>
  <c r="T59"/>
  <c r="G31" i="3" s="1"/>
  <c r="U59" i="2"/>
  <c r="V59"/>
  <c r="W59"/>
  <c r="K60"/>
  <c r="L60"/>
  <c r="M60"/>
  <c r="N60"/>
  <c r="O60"/>
  <c r="P60"/>
  <c r="Q60"/>
  <c r="R60"/>
  <c r="S60"/>
  <c r="D19" i="3" s="1"/>
  <c r="T60" i="2"/>
  <c r="U60"/>
  <c r="V60"/>
  <c r="W60"/>
  <c r="K61"/>
  <c r="L61"/>
  <c r="M61"/>
  <c r="N61"/>
  <c r="O61"/>
  <c r="P61"/>
  <c r="Q61"/>
  <c r="R61"/>
  <c r="F13" i="3" s="1"/>
  <c r="S61" i="2"/>
  <c r="T61"/>
  <c r="U61"/>
  <c r="V61"/>
  <c r="W61"/>
  <c r="K62"/>
  <c r="L62"/>
  <c r="M62"/>
  <c r="N62"/>
  <c r="O62"/>
  <c r="P62"/>
  <c r="Q62"/>
  <c r="R62"/>
  <c r="S62"/>
  <c r="T62"/>
  <c r="U62"/>
  <c r="V62"/>
  <c r="W62"/>
  <c r="K63"/>
  <c r="L63"/>
  <c r="M63"/>
  <c r="N63"/>
  <c r="O63"/>
  <c r="P63"/>
  <c r="Q63"/>
  <c r="R63"/>
  <c r="S63"/>
  <c r="T63"/>
  <c r="U63"/>
  <c r="V63"/>
  <c r="W63"/>
  <c r="K64"/>
  <c r="L64"/>
  <c r="M64"/>
  <c r="N64"/>
  <c r="O64"/>
  <c r="P64"/>
  <c r="Q64"/>
  <c r="R64"/>
  <c r="S64"/>
  <c r="T64"/>
  <c r="U64"/>
  <c r="V64"/>
  <c r="W64"/>
  <c r="K65"/>
  <c r="L65"/>
  <c r="M65"/>
  <c r="N65"/>
  <c r="O65"/>
  <c r="P65"/>
  <c r="Q65"/>
  <c r="R65"/>
  <c r="S65"/>
  <c r="T65"/>
  <c r="U65"/>
  <c r="V65"/>
  <c r="W65"/>
  <c r="K66"/>
  <c r="L66"/>
  <c r="M66"/>
  <c r="N66"/>
  <c r="O66"/>
  <c r="P66"/>
  <c r="Q66"/>
  <c r="R66"/>
  <c r="S66"/>
  <c r="T66"/>
  <c r="U66"/>
  <c r="V66"/>
  <c r="W66"/>
  <c r="K67"/>
  <c r="L67"/>
  <c r="M67"/>
  <c r="N67"/>
  <c r="O67"/>
  <c r="P67"/>
  <c r="Q67"/>
  <c r="R67"/>
  <c r="S67"/>
  <c r="T67"/>
  <c r="U67"/>
  <c r="V67"/>
  <c r="W67"/>
  <c r="K68"/>
  <c r="L68"/>
  <c r="M68"/>
  <c r="N68"/>
  <c r="O68"/>
  <c r="P68"/>
  <c r="Q68"/>
  <c r="R68"/>
  <c r="S68"/>
  <c r="D57" i="3" s="1"/>
  <c r="T68" i="2"/>
  <c r="U68"/>
  <c r="V68"/>
  <c r="W68"/>
  <c r="K69"/>
  <c r="L69"/>
  <c r="M69"/>
  <c r="N69"/>
  <c r="O69"/>
  <c r="P69"/>
  <c r="Q69"/>
  <c r="R69"/>
  <c r="S69"/>
  <c r="T69"/>
  <c r="U69"/>
  <c r="V69"/>
  <c r="W69"/>
  <c r="K70"/>
  <c r="L70"/>
  <c r="M70"/>
  <c r="N70"/>
  <c r="O70"/>
  <c r="P70"/>
  <c r="Q70"/>
  <c r="R70"/>
  <c r="S70"/>
  <c r="T70"/>
  <c r="U70"/>
  <c r="V70"/>
  <c r="W70"/>
  <c r="K71"/>
  <c r="L71"/>
  <c r="M71"/>
  <c r="N71"/>
  <c r="O71"/>
  <c r="P71"/>
  <c r="Q71"/>
  <c r="R71"/>
  <c r="S71"/>
  <c r="T71"/>
  <c r="U71"/>
  <c r="V71"/>
  <c r="W71"/>
  <c r="K72"/>
  <c r="L72"/>
  <c r="M72"/>
  <c r="N72"/>
  <c r="O72"/>
  <c r="P72"/>
  <c r="Q72"/>
  <c r="R72"/>
  <c r="S72"/>
  <c r="T72"/>
  <c r="U72"/>
  <c r="V72"/>
  <c r="W72"/>
  <c r="K73"/>
  <c r="L73"/>
  <c r="M73"/>
  <c r="N73"/>
  <c r="O73"/>
  <c r="P73"/>
  <c r="Q73"/>
  <c r="R73"/>
  <c r="S73"/>
  <c r="T73"/>
  <c r="U73"/>
  <c r="V73"/>
  <c r="W73"/>
  <c r="K74"/>
  <c r="L74"/>
  <c r="M74"/>
  <c r="N74"/>
  <c r="O74"/>
  <c r="P74"/>
  <c r="Q74"/>
  <c r="R74"/>
  <c r="S74"/>
  <c r="T74"/>
  <c r="U74"/>
  <c r="V74"/>
  <c r="W74"/>
  <c r="K75"/>
  <c r="L75"/>
  <c r="M75"/>
  <c r="N75"/>
  <c r="O75"/>
  <c r="P75"/>
  <c r="Q75"/>
  <c r="R75"/>
  <c r="S75"/>
  <c r="T75"/>
  <c r="U75"/>
  <c r="V75"/>
  <c r="W75"/>
  <c r="K76"/>
  <c r="K8" i="4" s="1"/>
  <c r="L76" i="2"/>
  <c r="L8" i="4" s="1"/>
  <c r="M76" i="2"/>
  <c r="M8" i="4" s="1"/>
  <c r="N76" i="2"/>
  <c r="N8" i="4" s="1"/>
  <c r="O76" i="2"/>
  <c r="O8" i="4" s="1"/>
  <c r="P76" i="2"/>
  <c r="P8" i="4" s="1"/>
  <c r="Q76" i="2"/>
  <c r="R76"/>
  <c r="S76"/>
  <c r="T76"/>
  <c r="U76"/>
  <c r="U8" i="4" s="1"/>
  <c r="V76" i="2"/>
  <c r="V8" i="4" s="1"/>
  <c r="W76" i="2"/>
  <c r="W8" i="4" s="1"/>
  <c r="K77" i="2"/>
  <c r="L77"/>
  <c r="M77"/>
  <c r="N77"/>
  <c r="O77"/>
  <c r="P77"/>
  <c r="Q77"/>
  <c r="R77"/>
  <c r="S77"/>
  <c r="T77"/>
  <c r="U77"/>
  <c r="V77"/>
  <c r="W77"/>
  <c r="K78"/>
  <c r="L78"/>
  <c r="M78"/>
  <c r="N78"/>
  <c r="O78"/>
  <c r="P78"/>
  <c r="Q78"/>
  <c r="R78"/>
  <c r="S78"/>
  <c r="T78"/>
  <c r="U78"/>
  <c r="V78"/>
  <c r="W78"/>
  <c r="K79"/>
  <c r="L79"/>
  <c r="M79"/>
  <c r="N79"/>
  <c r="O79"/>
  <c r="P79"/>
  <c r="Q79"/>
  <c r="R79"/>
  <c r="S79"/>
  <c r="T79"/>
  <c r="G60" i="3" s="1"/>
  <c r="U79" i="2"/>
  <c r="V79"/>
  <c r="W79"/>
  <c r="K80"/>
  <c r="L80"/>
  <c r="M80"/>
  <c r="N80"/>
  <c r="O80"/>
  <c r="P80"/>
  <c r="Q80"/>
  <c r="R80"/>
  <c r="S80"/>
  <c r="T80"/>
  <c r="U80"/>
  <c r="V80"/>
  <c r="W80"/>
  <c r="K81"/>
  <c r="L81"/>
  <c r="M81"/>
  <c r="N81"/>
  <c r="O81"/>
  <c r="P81"/>
  <c r="Q81"/>
  <c r="R81"/>
  <c r="S81"/>
  <c r="T81"/>
  <c r="U81"/>
  <c r="V81"/>
  <c r="W81"/>
  <c r="K82"/>
  <c r="L82"/>
  <c r="M82"/>
  <c r="N82"/>
  <c r="O82"/>
  <c r="P82"/>
  <c r="Q82"/>
  <c r="R82"/>
  <c r="S82"/>
  <c r="T82"/>
  <c r="U82"/>
  <c r="V82"/>
  <c r="W82"/>
  <c r="K83"/>
  <c r="L83"/>
  <c r="M83"/>
  <c r="N83"/>
  <c r="O83"/>
  <c r="P83"/>
  <c r="Q83"/>
  <c r="R83"/>
  <c r="S83"/>
  <c r="T83"/>
  <c r="G93" i="3" s="1"/>
  <c r="U83" i="2"/>
  <c r="V83"/>
  <c r="W83"/>
  <c r="K84"/>
  <c r="L84"/>
  <c r="M84"/>
  <c r="N84"/>
  <c r="O84"/>
  <c r="P84"/>
  <c r="Q84"/>
  <c r="R84"/>
  <c r="S84"/>
  <c r="T84"/>
  <c r="U84"/>
  <c r="V84"/>
  <c r="W84"/>
  <c r="K85"/>
  <c r="L85"/>
  <c r="M85"/>
  <c r="N85"/>
  <c r="O85"/>
  <c r="P85"/>
  <c r="Q85"/>
  <c r="R85"/>
  <c r="S85"/>
  <c r="T85"/>
  <c r="U85"/>
  <c r="V85"/>
  <c r="W85"/>
  <c r="K86"/>
  <c r="L86"/>
  <c r="M86"/>
  <c r="N86"/>
  <c r="O86"/>
  <c r="P86"/>
  <c r="Q86"/>
  <c r="R86"/>
  <c r="S86"/>
  <c r="T86"/>
  <c r="U86"/>
  <c r="V86"/>
  <c r="W86"/>
  <c r="K87"/>
  <c r="L87"/>
  <c r="M87"/>
  <c r="N87"/>
  <c r="O87"/>
  <c r="P87"/>
  <c r="Q87"/>
  <c r="R87"/>
  <c r="S87"/>
  <c r="T87"/>
  <c r="U87"/>
  <c r="V87"/>
  <c r="W87"/>
  <c r="K88"/>
  <c r="L88"/>
  <c r="M88"/>
  <c r="N88"/>
  <c r="O88"/>
  <c r="P88"/>
  <c r="Q88"/>
  <c r="R88"/>
  <c r="S88"/>
  <c r="D80" i="3" s="1"/>
  <c r="T88" i="2"/>
  <c r="G80" i="3" s="1"/>
  <c r="U88" i="2"/>
  <c r="V88"/>
  <c r="W88"/>
  <c r="K89"/>
  <c r="L89"/>
  <c r="M89"/>
  <c r="N89"/>
  <c r="O89"/>
  <c r="P89"/>
  <c r="Q89"/>
  <c r="R89"/>
  <c r="S89"/>
  <c r="T89"/>
  <c r="U89"/>
  <c r="V89"/>
  <c r="W89"/>
  <c r="K90"/>
  <c r="L90"/>
  <c r="M90"/>
  <c r="N90"/>
  <c r="O90"/>
  <c r="P90"/>
  <c r="Q90"/>
  <c r="R90"/>
  <c r="S90"/>
  <c r="T90"/>
  <c r="U90"/>
  <c r="V90"/>
  <c r="W90"/>
  <c r="K91"/>
  <c r="L91"/>
  <c r="M91"/>
  <c r="N91"/>
  <c r="O91"/>
  <c r="P91"/>
  <c r="Q91"/>
  <c r="R91"/>
  <c r="S91"/>
  <c r="T91"/>
  <c r="U91"/>
  <c r="V91"/>
  <c r="W91"/>
  <c r="K92"/>
  <c r="K9" i="4" s="1"/>
  <c r="L92" i="2"/>
  <c r="L9" i="4" s="1"/>
  <c r="M92" i="2"/>
  <c r="M9" i="4" s="1"/>
  <c r="N92" i="2"/>
  <c r="N9" i="4" s="1"/>
  <c r="O92" i="2"/>
  <c r="O9" i="4" s="1"/>
  <c r="P92" i="2"/>
  <c r="P9" i="4" s="1"/>
  <c r="Q92" i="2"/>
  <c r="Q9" i="4" s="1"/>
  <c r="R92" i="2"/>
  <c r="R9" i="4" s="1"/>
  <c r="S92" i="2"/>
  <c r="S9" i="4" s="1"/>
  <c r="T92" i="2"/>
  <c r="T9" i="4" s="1"/>
  <c r="U92" i="2"/>
  <c r="U9" i="4" s="1"/>
  <c r="V92" i="2"/>
  <c r="V9" i="4" s="1"/>
  <c r="W92" i="2"/>
  <c r="W9" i="4" s="1"/>
  <c r="K93" i="2"/>
  <c r="L93"/>
  <c r="M93"/>
  <c r="N93"/>
  <c r="O93"/>
  <c r="P93"/>
  <c r="Q93"/>
  <c r="R93"/>
  <c r="S93"/>
  <c r="T93"/>
  <c r="U93"/>
  <c r="V93"/>
  <c r="W93"/>
  <c r="K94"/>
  <c r="L94"/>
  <c r="M94"/>
  <c r="N94"/>
  <c r="O94"/>
  <c r="P94"/>
  <c r="Q94"/>
  <c r="R94"/>
  <c r="S94"/>
  <c r="T94"/>
  <c r="U94"/>
  <c r="V94"/>
  <c r="W94"/>
  <c r="K95"/>
  <c r="L95"/>
  <c r="M95"/>
  <c r="N95"/>
  <c r="O95"/>
  <c r="P95"/>
  <c r="Q95"/>
  <c r="R95"/>
  <c r="S95"/>
  <c r="T95"/>
  <c r="U95"/>
  <c r="V95"/>
  <c r="W95"/>
  <c r="K96"/>
  <c r="L96"/>
  <c r="M96"/>
  <c r="N96"/>
  <c r="O96"/>
  <c r="P96"/>
  <c r="Q96"/>
  <c r="R96"/>
  <c r="S96"/>
  <c r="D52" i="3" s="1"/>
  <c r="T96" i="2"/>
  <c r="U96"/>
  <c r="V96"/>
  <c r="W96"/>
  <c r="K97"/>
  <c r="L97"/>
  <c r="M97"/>
  <c r="N97"/>
  <c r="O97"/>
  <c r="P97"/>
  <c r="Q97"/>
  <c r="R97"/>
  <c r="S97"/>
  <c r="T97"/>
  <c r="U97"/>
  <c r="V97"/>
  <c r="W97"/>
  <c r="K98"/>
  <c r="L98"/>
  <c r="M98"/>
  <c r="N98"/>
  <c r="O98"/>
  <c r="P98"/>
  <c r="Q98"/>
  <c r="R98"/>
  <c r="S98"/>
  <c r="T98"/>
  <c r="U98"/>
  <c r="V98"/>
  <c r="W98"/>
  <c r="K99"/>
  <c r="L99"/>
  <c r="M99"/>
  <c r="N99"/>
  <c r="O99"/>
  <c r="P99"/>
  <c r="Q99"/>
  <c r="R99"/>
  <c r="S99"/>
  <c r="T99"/>
  <c r="U99"/>
  <c r="V99"/>
  <c r="W99"/>
  <c r="K100"/>
  <c r="L100"/>
  <c r="M100"/>
  <c r="N100"/>
  <c r="O100"/>
  <c r="P100"/>
  <c r="Q100"/>
  <c r="R100"/>
  <c r="S100"/>
  <c r="T100"/>
  <c r="U100"/>
  <c r="V100"/>
  <c r="W100"/>
  <c r="K101"/>
  <c r="L101"/>
  <c r="M101"/>
  <c r="N101"/>
  <c r="O101"/>
  <c r="P101"/>
  <c r="Q101"/>
  <c r="R101"/>
  <c r="S101"/>
  <c r="T101"/>
  <c r="U101"/>
  <c r="V101"/>
  <c r="W101"/>
  <c r="K102"/>
  <c r="L102"/>
  <c r="M102"/>
  <c r="N102"/>
  <c r="O102"/>
  <c r="P102"/>
  <c r="Q102"/>
  <c r="E35" i="3" s="1"/>
  <c r="R102" i="2"/>
  <c r="S102"/>
  <c r="T102"/>
  <c r="U102"/>
  <c r="V102"/>
  <c r="W102"/>
  <c r="K103"/>
  <c r="L103"/>
  <c r="M103"/>
  <c r="N103"/>
  <c r="O103"/>
  <c r="P103"/>
  <c r="Q103"/>
  <c r="R103"/>
  <c r="S103"/>
  <c r="T103"/>
  <c r="G15" i="3" s="1"/>
  <c r="U103" i="2"/>
  <c r="V103"/>
  <c r="W103"/>
  <c r="K104"/>
  <c r="L104"/>
  <c r="M104"/>
  <c r="N104"/>
  <c r="O104"/>
  <c r="P104"/>
  <c r="Q104"/>
  <c r="R104"/>
  <c r="S104"/>
  <c r="T104"/>
  <c r="U104"/>
  <c r="V104"/>
  <c r="W104"/>
  <c r="K105"/>
  <c r="L105"/>
  <c r="M105"/>
  <c r="N105"/>
  <c r="O105"/>
  <c r="P105"/>
  <c r="Q105"/>
  <c r="R105"/>
  <c r="S105"/>
  <c r="T105"/>
  <c r="U105"/>
  <c r="V105"/>
  <c r="W105"/>
  <c r="K106"/>
  <c r="L106"/>
  <c r="M106"/>
  <c r="N106"/>
  <c r="O106"/>
  <c r="P106"/>
  <c r="Q106"/>
  <c r="R106"/>
  <c r="S106"/>
  <c r="T106"/>
  <c r="U106"/>
  <c r="V106"/>
  <c r="W106"/>
  <c r="K107"/>
  <c r="K10" i="4" s="1"/>
  <c r="L107" i="2"/>
  <c r="L10" i="4" s="1"/>
  <c r="M107" i="2"/>
  <c r="M10" i="4" s="1"/>
  <c r="N107" i="2"/>
  <c r="N10" i="4" s="1"/>
  <c r="O107" i="2"/>
  <c r="O10" i="4" s="1"/>
  <c r="P107" i="2"/>
  <c r="P10" i="4" s="1"/>
  <c r="Q107" i="2"/>
  <c r="R107"/>
  <c r="S107"/>
  <c r="T107"/>
  <c r="U107"/>
  <c r="U10" i="4" s="1"/>
  <c r="V107" i="2"/>
  <c r="V10" i="4" s="1"/>
  <c r="W107" i="2"/>
  <c r="W10" i="4" s="1"/>
  <c r="K108" i="2"/>
  <c r="L108"/>
  <c r="M108"/>
  <c r="N108"/>
  <c r="O108"/>
  <c r="P108"/>
  <c r="Q108"/>
  <c r="R108"/>
  <c r="S108"/>
  <c r="T108"/>
  <c r="U108"/>
  <c r="V108"/>
  <c r="W108"/>
  <c r="K109"/>
  <c r="L109"/>
  <c r="M109"/>
  <c r="N109"/>
  <c r="O109"/>
  <c r="P109"/>
  <c r="Q109"/>
  <c r="R109"/>
  <c r="S109"/>
  <c r="T109"/>
  <c r="U109"/>
  <c r="V109"/>
  <c r="W109"/>
  <c r="K110"/>
  <c r="L110"/>
  <c r="M110"/>
  <c r="N110"/>
  <c r="O110"/>
  <c r="P110"/>
  <c r="Q110"/>
  <c r="E36" i="3" s="1"/>
  <c r="R110" i="2"/>
  <c r="S110"/>
  <c r="T110"/>
  <c r="G36" i="3" s="1"/>
  <c r="U110" i="2"/>
  <c r="V110"/>
  <c r="W110"/>
  <c r="K111"/>
  <c r="L111"/>
  <c r="M111"/>
  <c r="N111"/>
  <c r="O111"/>
  <c r="P111"/>
  <c r="Q111"/>
  <c r="R111"/>
  <c r="S111"/>
  <c r="T111"/>
  <c r="U111"/>
  <c r="V111"/>
  <c r="W111"/>
  <c r="K112"/>
  <c r="L112"/>
  <c r="M112"/>
  <c r="N112"/>
  <c r="O112"/>
  <c r="P112"/>
  <c r="Q112"/>
  <c r="R112"/>
  <c r="S112"/>
  <c r="T112"/>
  <c r="U112"/>
  <c r="V112"/>
  <c r="W112"/>
  <c r="K113"/>
  <c r="L113"/>
  <c r="M113"/>
  <c r="N113"/>
  <c r="O113"/>
  <c r="P113"/>
  <c r="Q113"/>
  <c r="R113"/>
  <c r="S113"/>
  <c r="T113"/>
  <c r="U113"/>
  <c r="V113"/>
  <c r="W113"/>
  <c r="K114"/>
  <c r="L114"/>
  <c r="M114"/>
  <c r="N114"/>
  <c r="O114"/>
  <c r="P114"/>
  <c r="Q114"/>
  <c r="E34" i="3" s="1"/>
  <c r="R114" i="2"/>
  <c r="S114"/>
  <c r="T114"/>
  <c r="U114"/>
  <c r="V114"/>
  <c r="W114"/>
  <c r="K115"/>
  <c r="L115"/>
  <c r="M115"/>
  <c r="N115"/>
  <c r="O115"/>
  <c r="P115"/>
  <c r="Q115"/>
  <c r="R115"/>
  <c r="S115"/>
  <c r="T115"/>
  <c r="G68" i="3" s="1"/>
  <c r="U115" i="2"/>
  <c r="V115"/>
  <c r="W115"/>
  <c r="K116"/>
  <c r="L116"/>
  <c r="M116"/>
  <c r="N116"/>
  <c r="O116"/>
  <c r="P116"/>
  <c r="Q116"/>
  <c r="R116"/>
  <c r="S116"/>
  <c r="T116"/>
  <c r="U116"/>
  <c r="V116"/>
  <c r="W116"/>
  <c r="K117"/>
  <c r="L117"/>
  <c r="M117"/>
  <c r="N117"/>
  <c r="O117"/>
  <c r="P117"/>
  <c r="Q117"/>
  <c r="R117"/>
  <c r="S117"/>
  <c r="T117"/>
  <c r="U117"/>
  <c r="V117"/>
  <c r="W117"/>
  <c r="K118"/>
  <c r="L118"/>
  <c r="M118"/>
  <c r="N118"/>
  <c r="O118"/>
  <c r="P118"/>
  <c r="Q118"/>
  <c r="R118"/>
  <c r="S118"/>
  <c r="T118"/>
  <c r="U118"/>
  <c r="V118"/>
  <c r="W118"/>
  <c r="K119"/>
  <c r="L119"/>
  <c r="M119"/>
  <c r="N119"/>
  <c r="O119"/>
  <c r="P119"/>
  <c r="Q119"/>
  <c r="R119"/>
  <c r="S119"/>
  <c r="T119"/>
  <c r="U119"/>
  <c r="V119"/>
  <c r="W119"/>
  <c r="K120"/>
  <c r="L120"/>
  <c r="M120"/>
  <c r="N120"/>
  <c r="O120"/>
  <c r="P120"/>
  <c r="Q120"/>
  <c r="R120"/>
  <c r="S120"/>
  <c r="T120"/>
  <c r="U120"/>
  <c r="V120"/>
  <c r="W120"/>
  <c r="K121"/>
  <c r="L121"/>
  <c r="M121"/>
  <c r="N121"/>
  <c r="O121"/>
  <c r="P121"/>
  <c r="Q121"/>
  <c r="R121"/>
  <c r="S121"/>
  <c r="T121"/>
  <c r="U121"/>
  <c r="V121"/>
  <c r="W121"/>
  <c r="K122"/>
  <c r="L122"/>
  <c r="M122"/>
  <c r="N122"/>
  <c r="O122"/>
  <c r="P122"/>
  <c r="Q122"/>
  <c r="R122"/>
  <c r="S122"/>
  <c r="T122"/>
  <c r="U122"/>
  <c r="V122"/>
  <c r="W122"/>
  <c r="K123"/>
  <c r="L123"/>
  <c r="M123"/>
  <c r="N123"/>
  <c r="O123"/>
  <c r="P123"/>
  <c r="Q123"/>
  <c r="R123"/>
  <c r="S123"/>
  <c r="T123"/>
  <c r="U123"/>
  <c r="V123"/>
  <c r="W123"/>
  <c r="K124"/>
  <c r="L124"/>
  <c r="M124"/>
  <c r="N124"/>
  <c r="O124"/>
  <c r="P124"/>
  <c r="Q124"/>
  <c r="R124"/>
  <c r="S124"/>
  <c r="T124"/>
  <c r="U124"/>
  <c r="V124"/>
  <c r="W124"/>
  <c r="K125"/>
  <c r="L125"/>
  <c r="M125"/>
  <c r="N125"/>
  <c r="O125"/>
  <c r="P125"/>
  <c r="Q125"/>
  <c r="R125"/>
  <c r="S125"/>
  <c r="T125"/>
  <c r="U125"/>
  <c r="V125"/>
  <c r="W125"/>
  <c r="K126"/>
  <c r="L126"/>
  <c r="M126"/>
  <c r="N126"/>
  <c r="O126"/>
  <c r="P126"/>
  <c r="R126"/>
  <c r="S126"/>
  <c r="T126"/>
  <c r="U126"/>
  <c r="V126"/>
  <c r="W126"/>
  <c r="K127"/>
  <c r="L127"/>
  <c r="M127"/>
  <c r="N127"/>
  <c r="O127"/>
  <c r="P127"/>
  <c r="Q127"/>
  <c r="R127"/>
  <c r="S127"/>
  <c r="T127"/>
  <c r="U127"/>
  <c r="V127"/>
  <c r="W127"/>
  <c r="K128"/>
  <c r="L128"/>
  <c r="M128"/>
  <c r="N128"/>
  <c r="O128"/>
  <c r="P128"/>
  <c r="Q128"/>
  <c r="R128"/>
  <c r="T128"/>
  <c r="G73" i="3" s="1"/>
  <c r="U128" i="2"/>
  <c r="V128"/>
  <c r="W128"/>
  <c r="K129"/>
  <c r="K11" i="4" s="1"/>
  <c r="L129" i="2"/>
  <c r="L11" i="4" s="1"/>
  <c r="M129" i="2"/>
  <c r="M11" i="4" s="1"/>
  <c r="N129" i="2"/>
  <c r="N11" i="4" s="1"/>
  <c r="O129" i="2"/>
  <c r="O11" i="4" s="1"/>
  <c r="P129" i="2"/>
  <c r="P11" i="4" s="1"/>
  <c r="Q129" i="2"/>
  <c r="R129"/>
  <c r="S129"/>
  <c r="T129"/>
  <c r="U129"/>
  <c r="U11" i="4" s="1"/>
  <c r="V129" i="2"/>
  <c r="V11" i="4" s="1"/>
  <c r="W129" i="2"/>
  <c r="W11" i="4" s="1"/>
  <c r="K130" i="2"/>
  <c r="L130"/>
  <c r="M130"/>
  <c r="N130"/>
  <c r="O130"/>
  <c r="P130"/>
  <c r="Q130"/>
  <c r="R130"/>
  <c r="S130"/>
  <c r="T130"/>
  <c r="U130"/>
  <c r="V130"/>
  <c r="W130"/>
  <c r="S3"/>
  <c r="W3"/>
  <c r="V3"/>
  <c r="R3"/>
  <c r="F12" i="3" s="1"/>
  <c r="U3" i="2"/>
  <c r="Q3"/>
  <c r="T3"/>
  <c r="P3"/>
  <c r="O3"/>
  <c r="N3"/>
  <c r="M3"/>
  <c r="L3"/>
  <c r="K3"/>
  <c r="E83" i="3" l="1"/>
  <c r="E20"/>
  <c r="G97"/>
  <c r="G26"/>
  <c r="D7"/>
  <c r="S8" i="4"/>
  <c r="D78" i="3"/>
  <c r="S7" i="4"/>
  <c r="E47" i="3"/>
  <c r="E17"/>
  <c r="D41"/>
  <c r="S5" i="4"/>
  <c r="G8" i="3"/>
  <c r="G87"/>
  <c r="G58"/>
  <c r="G86"/>
  <c r="E67"/>
  <c r="E43"/>
  <c r="F33"/>
  <c r="F54"/>
  <c r="F40"/>
  <c r="F5"/>
  <c r="D99"/>
  <c r="D65"/>
  <c r="F14"/>
  <c r="F94"/>
  <c r="D46"/>
  <c r="D24"/>
  <c r="G81"/>
  <c r="G3"/>
  <c r="G25"/>
  <c r="R4" i="4"/>
  <c r="F48" i="3"/>
  <c r="E97"/>
  <c r="E26"/>
  <c r="G7"/>
  <c r="T8" i="4"/>
  <c r="F96" i="3"/>
  <c r="F27"/>
  <c r="G78"/>
  <c r="T7" i="4"/>
  <c r="E87" i="3"/>
  <c r="E8"/>
  <c r="F75"/>
  <c r="F59"/>
  <c r="D21"/>
  <c r="S11" i="4"/>
  <c r="D66" i="3"/>
  <c r="S10" i="4"/>
  <c r="G63" i="3"/>
  <c r="G23"/>
  <c r="G20"/>
  <c r="G83"/>
  <c r="D97"/>
  <c r="D26"/>
  <c r="F7"/>
  <c r="R8" i="4"/>
  <c r="G27" i="3"/>
  <c r="G96"/>
  <c r="F78"/>
  <c r="R7" i="4"/>
  <c r="G47" i="3"/>
  <c r="G17"/>
  <c r="E85"/>
  <c r="E61"/>
  <c r="F41"/>
  <c r="R5" i="4"/>
  <c r="D87" i="3"/>
  <c r="D8"/>
  <c r="G75"/>
  <c r="G59"/>
  <c r="D86"/>
  <c r="D58"/>
  <c r="G67"/>
  <c r="G43"/>
  <c r="E54"/>
  <c r="E33"/>
  <c r="E40"/>
  <c r="E5"/>
  <c r="F65"/>
  <c r="F99"/>
  <c r="E94"/>
  <c r="E14"/>
  <c r="F24"/>
  <c r="F46"/>
  <c r="D81"/>
  <c r="D25"/>
  <c r="D3"/>
  <c r="E48"/>
  <c r="Q4" i="4"/>
  <c r="F53" i="3"/>
  <c r="F16"/>
  <c r="D101"/>
  <c r="F88"/>
  <c r="F22"/>
  <c r="D69"/>
  <c r="G11"/>
  <c r="F4"/>
  <c r="D56"/>
  <c r="G92"/>
  <c r="D71"/>
  <c r="F2"/>
  <c r="F77"/>
  <c r="E90"/>
  <c r="D95"/>
  <c r="D6"/>
  <c r="E51"/>
  <c r="G84"/>
  <c r="E9"/>
  <c r="D12"/>
  <c r="E73"/>
  <c r="E68"/>
  <c r="F36"/>
  <c r="E15"/>
  <c r="F35"/>
  <c r="D49"/>
  <c r="E29"/>
  <c r="D70"/>
  <c r="E93"/>
  <c r="E60"/>
  <c r="D88"/>
  <c r="G57"/>
  <c r="D22"/>
  <c r="D13"/>
  <c r="G19"/>
  <c r="E31"/>
  <c r="F45"/>
  <c r="F76"/>
  <c r="G10"/>
  <c r="G56"/>
  <c r="E50"/>
  <c r="G98"/>
  <c r="D2"/>
  <c r="D77"/>
  <c r="G12"/>
  <c r="D68"/>
  <c r="G34"/>
  <c r="D15"/>
  <c r="G35"/>
  <c r="E82"/>
  <c r="E49"/>
  <c r="F52"/>
  <c r="D29"/>
  <c r="E70"/>
  <c r="E53"/>
  <c r="F80"/>
  <c r="G91"/>
  <c r="E16"/>
  <c r="F101"/>
  <c r="D93"/>
  <c r="F38"/>
  <c r="D60"/>
  <c r="G37"/>
  <c r="E88"/>
  <c r="D89"/>
  <c r="E74"/>
  <c r="F57"/>
  <c r="G44"/>
  <c r="E22"/>
  <c r="G30"/>
  <c r="E13"/>
  <c r="F19"/>
  <c r="D31"/>
  <c r="E42"/>
  <c r="F69"/>
  <c r="G45"/>
  <c r="D11"/>
  <c r="G76"/>
  <c r="E4"/>
  <c r="F10"/>
  <c r="G72"/>
  <c r="F56"/>
  <c r="D92"/>
  <c r="D50"/>
  <c r="F98"/>
  <c r="G28"/>
  <c r="F71"/>
  <c r="D64"/>
  <c r="G39"/>
  <c r="E2"/>
  <c r="E77"/>
  <c r="F32"/>
  <c r="D55"/>
  <c r="G90"/>
  <c r="E100"/>
  <c r="F95"/>
  <c r="F6"/>
  <c r="D79"/>
  <c r="G51"/>
  <c r="D84"/>
  <c r="G18"/>
  <c r="G9"/>
  <c r="F62"/>
  <c r="D73"/>
  <c r="G21"/>
  <c r="T11" i="4"/>
  <c r="G66" i="3"/>
  <c r="T10" i="4"/>
  <c r="E63" i="3"/>
  <c r="E23"/>
  <c r="E96"/>
  <c r="E27"/>
  <c r="F85"/>
  <c r="F61"/>
  <c r="E75"/>
  <c r="E59"/>
  <c r="E21"/>
  <c r="Q11" i="4"/>
  <c r="E66" i="3"/>
  <c r="Q10" i="4"/>
  <c r="F63" i="3"/>
  <c r="F23"/>
  <c r="F83"/>
  <c r="F20"/>
  <c r="F47"/>
  <c r="F17"/>
  <c r="D85"/>
  <c r="D61"/>
  <c r="G41"/>
  <c r="T5" i="4"/>
  <c r="E86" i="3"/>
  <c r="E58"/>
  <c r="F67"/>
  <c r="F43"/>
  <c r="D54"/>
  <c r="D33"/>
  <c r="D40"/>
  <c r="D5"/>
  <c r="G65"/>
  <c r="G99"/>
  <c r="D94"/>
  <c r="D14"/>
  <c r="G46"/>
  <c r="G24"/>
  <c r="E81"/>
  <c r="E25"/>
  <c r="E3"/>
  <c r="D48"/>
  <c r="S4" i="4"/>
  <c r="F21" i="3"/>
  <c r="R11" i="4"/>
  <c r="F66" i="3"/>
  <c r="R10" i="4"/>
  <c r="D63" i="3"/>
  <c r="D23"/>
  <c r="D83"/>
  <c r="D20"/>
  <c r="F97"/>
  <c r="F26"/>
  <c r="E7"/>
  <c r="Q8" i="4"/>
  <c r="D96" i="3"/>
  <c r="D27"/>
  <c r="E78"/>
  <c r="Q7" i="4"/>
  <c r="D47" i="3"/>
  <c r="D17"/>
  <c r="G61"/>
  <c r="G85"/>
  <c r="E41"/>
  <c r="Q5" i="4"/>
  <c r="F87" i="3"/>
  <c r="F8"/>
  <c r="D75"/>
  <c r="D59"/>
  <c r="F86"/>
  <c r="F58"/>
  <c r="D67"/>
  <c r="D43"/>
  <c r="G54"/>
  <c r="G33"/>
  <c r="G40"/>
  <c r="G5"/>
  <c r="E99"/>
  <c r="E65"/>
  <c r="G14"/>
  <c r="G94"/>
  <c r="E46"/>
  <c r="E24"/>
  <c r="F81"/>
  <c r="F25"/>
  <c r="F3"/>
  <c r="G48"/>
  <c r="T4" i="4"/>
  <c r="F82" i="3"/>
  <c r="F49"/>
  <c r="G29"/>
  <c r="F70"/>
  <c r="E91"/>
  <c r="D38"/>
  <c r="E37"/>
  <c r="G89"/>
  <c r="F74"/>
  <c r="E44"/>
  <c r="E30"/>
  <c r="E76"/>
  <c r="D10"/>
  <c r="E72"/>
  <c r="E28"/>
  <c r="G64"/>
  <c r="E39"/>
  <c r="D32"/>
  <c r="F100"/>
  <c r="E18"/>
  <c r="D62"/>
  <c r="F34"/>
  <c r="D82"/>
  <c r="G52"/>
  <c r="D53"/>
  <c r="F91"/>
  <c r="D16"/>
  <c r="G101"/>
  <c r="G38"/>
  <c r="F37"/>
  <c r="E89"/>
  <c r="D74"/>
  <c r="F44"/>
  <c r="F30"/>
  <c r="D42"/>
  <c r="G69"/>
  <c r="E11"/>
  <c r="D4"/>
  <c r="F72"/>
  <c r="E92"/>
  <c r="F28"/>
  <c r="E64"/>
  <c r="F39"/>
  <c r="E55"/>
  <c r="F90"/>
  <c r="D100"/>
  <c r="G95"/>
  <c r="G6"/>
  <c r="E79"/>
  <c r="F51"/>
  <c r="E84"/>
  <c r="F18"/>
  <c r="F9"/>
  <c r="E12"/>
  <c r="F73"/>
  <c r="F68"/>
  <c r="D34"/>
  <c r="D36"/>
  <c r="F15"/>
  <c r="D35"/>
  <c r="G82"/>
  <c r="G49"/>
  <c r="E52"/>
  <c r="F29"/>
  <c r="G70"/>
  <c r="G53"/>
  <c r="E80"/>
  <c r="D91"/>
  <c r="G16"/>
  <c r="E101"/>
  <c r="F93"/>
  <c r="E38"/>
  <c r="F60"/>
  <c r="D37"/>
  <c r="G88"/>
  <c r="F89"/>
  <c r="G74"/>
  <c r="E57"/>
  <c r="D44"/>
  <c r="G22"/>
  <c r="D30"/>
  <c r="G13"/>
  <c r="E19"/>
  <c r="F31"/>
  <c r="G42"/>
  <c r="E69"/>
  <c r="D45"/>
  <c r="F11"/>
  <c r="D76"/>
  <c r="G4"/>
  <c r="E10"/>
  <c r="D72"/>
  <c r="E56"/>
  <c r="F92"/>
  <c r="F50"/>
  <c r="E98"/>
  <c r="D28"/>
  <c r="E71"/>
  <c r="F64"/>
  <c r="D39"/>
  <c r="G2"/>
  <c r="G77"/>
  <c r="E32"/>
  <c r="F55"/>
  <c r="D90"/>
  <c r="G100"/>
  <c r="E95"/>
  <c r="E6"/>
  <c r="F79"/>
  <c r="D51"/>
  <c r="F84"/>
  <c r="D18"/>
  <c r="D9"/>
  <c r="E62"/>
  <c r="J4" i="2"/>
  <c r="L5" i="5" s="1"/>
  <c r="O5" s="1"/>
  <c r="J129" i="2"/>
  <c r="I128"/>
  <c r="K129" i="5" s="1"/>
  <c r="J126" i="2"/>
  <c r="L127" i="5" s="1"/>
  <c r="O127" s="1"/>
  <c r="J124" i="2"/>
  <c r="L125" i="5" s="1"/>
  <c r="O125" s="1"/>
  <c r="J122" i="2"/>
  <c r="L123" i="5" s="1"/>
  <c r="O123" s="1"/>
  <c r="J120" i="2"/>
  <c r="L121" i="5" s="1"/>
  <c r="O121" s="1"/>
  <c r="J118" i="2"/>
  <c r="L119" i="5" s="1"/>
  <c r="O119" s="1"/>
  <c r="J116" i="2"/>
  <c r="L117" i="5" s="1"/>
  <c r="O117" s="1"/>
  <c r="J114" i="2"/>
  <c r="J112"/>
  <c r="L113" i="5" s="1"/>
  <c r="O113" s="1"/>
  <c r="J110" i="2"/>
  <c r="L111" i="5" s="1"/>
  <c r="O111" s="1"/>
  <c r="J108" i="2"/>
  <c r="L109" i="5" s="1"/>
  <c r="O109" s="1"/>
  <c r="J106" i="2"/>
  <c r="L107" i="5" s="1"/>
  <c r="O107" s="1"/>
  <c r="J104" i="2"/>
  <c r="L105" i="5" s="1"/>
  <c r="O105" s="1"/>
  <c r="J102" i="2"/>
  <c r="J100"/>
  <c r="L101" i="5" s="1"/>
  <c r="O101" s="1"/>
  <c r="J98" i="2"/>
  <c r="L99" i="5" s="1"/>
  <c r="O99" s="1"/>
  <c r="J96" i="2"/>
  <c r="L97" i="5" s="1"/>
  <c r="O97" s="1"/>
  <c r="J94" i="2"/>
  <c r="L95" i="5" s="1"/>
  <c r="O95" s="1"/>
  <c r="J92" i="2"/>
  <c r="J90"/>
  <c r="L91" i="5" s="1"/>
  <c r="O91" s="1"/>
  <c r="J88" i="2"/>
  <c r="L89" i="5" s="1"/>
  <c r="O89" s="1"/>
  <c r="J86" i="2"/>
  <c r="L87" i="5" s="1"/>
  <c r="O87" s="1"/>
  <c r="J84" i="2"/>
  <c r="L85" i="5" s="1"/>
  <c r="O85" s="1"/>
  <c r="J82" i="2"/>
  <c r="L83" i="5" s="1"/>
  <c r="O83" s="1"/>
  <c r="J80" i="2"/>
  <c r="L81" i="5" s="1"/>
  <c r="O81" s="1"/>
  <c r="J78" i="2"/>
  <c r="L79" i="5" s="1"/>
  <c r="O79" s="1"/>
  <c r="J76" i="2"/>
  <c r="J74"/>
  <c r="J72"/>
  <c r="L73" i="5" s="1"/>
  <c r="O73" s="1"/>
  <c r="J70" i="2"/>
  <c r="L71" i="5" s="1"/>
  <c r="O71" s="1"/>
  <c r="J68" i="2"/>
  <c r="L69" i="5" s="1"/>
  <c r="O69" s="1"/>
  <c r="J66" i="2"/>
  <c r="L67" i="5" s="1"/>
  <c r="O67" s="1"/>
  <c r="J64" i="2"/>
  <c r="L65" i="5" s="1"/>
  <c r="O65" s="1"/>
  <c r="J62" i="2"/>
  <c r="L63" i="5" s="1"/>
  <c r="O63" s="1"/>
  <c r="J60" i="2"/>
  <c r="J58"/>
  <c r="L59" i="5" s="1"/>
  <c r="O59" s="1"/>
  <c r="J56" i="2"/>
  <c r="L57" i="5" s="1"/>
  <c r="O57" s="1"/>
  <c r="J54" i="2"/>
  <c r="J52"/>
  <c r="J7" i="4" s="1"/>
  <c r="J50" i="2"/>
  <c r="L51" i="5" s="1"/>
  <c r="O51" s="1"/>
  <c r="J48" i="2"/>
  <c r="L49" i="5" s="1"/>
  <c r="O49" s="1"/>
  <c r="J46" i="2"/>
  <c r="L47" i="5" s="1"/>
  <c r="O47" s="1"/>
  <c r="J44" i="2"/>
  <c r="L45" i="5" s="1"/>
  <c r="O45" s="1"/>
  <c r="J42" i="2"/>
  <c r="L43" i="5" s="1"/>
  <c r="O43" s="1"/>
  <c r="J40" i="2"/>
  <c r="J38"/>
  <c r="J36"/>
  <c r="L37" i="5" s="1"/>
  <c r="O37" s="1"/>
  <c r="J34" i="2"/>
  <c r="L35" i="5" s="1"/>
  <c r="O35" s="1"/>
  <c r="J32" i="2"/>
  <c r="J30"/>
  <c r="L31" i="5" s="1"/>
  <c r="O31" s="1"/>
  <c r="J28" i="2"/>
  <c r="J26"/>
  <c r="L27" i="5" s="1"/>
  <c r="O27" s="1"/>
  <c r="J24" i="2"/>
  <c r="L25" i="5" s="1"/>
  <c r="O25" s="1"/>
  <c r="J22" i="2"/>
  <c r="L23" i="5" s="1"/>
  <c r="O23" s="1"/>
  <c r="J20" i="2"/>
  <c r="L21" i="5" s="1"/>
  <c r="O21" s="1"/>
  <c r="J18" i="2"/>
  <c r="L19" i="5" s="1"/>
  <c r="O19" s="1"/>
  <c r="J16" i="2"/>
  <c r="J14"/>
  <c r="L15" i="5" s="1"/>
  <c r="O15" s="1"/>
  <c r="J12" i="2"/>
  <c r="L13" i="5" s="1"/>
  <c r="O13" s="1"/>
  <c r="J10" i="2"/>
  <c r="J8"/>
  <c r="L9" i="5" s="1"/>
  <c r="O9" s="1"/>
  <c r="J6" i="2"/>
  <c r="J3"/>
  <c r="L4" i="5" s="1"/>
  <c r="O4" s="1"/>
  <c r="I130" i="2"/>
  <c r="J128"/>
  <c r="L129" i="5" s="1"/>
  <c r="O129" s="1"/>
  <c r="I125" i="2"/>
  <c r="K126" i="5" s="1"/>
  <c r="P126" s="1"/>
  <c r="Q126" s="1"/>
  <c r="I123" i="2"/>
  <c r="I121"/>
  <c r="K122" i="5" s="1"/>
  <c r="I119" i="2"/>
  <c r="K120" i="5" s="1"/>
  <c r="P120" s="1"/>
  <c r="Q120" s="1"/>
  <c r="I117" i="2"/>
  <c r="K118" i="5" s="1"/>
  <c r="P118" s="1"/>
  <c r="Q118" s="1"/>
  <c r="I115" i="2"/>
  <c r="I113"/>
  <c r="K114" i="5" s="1"/>
  <c r="I111" i="2"/>
  <c r="I109"/>
  <c r="K110" i="5" s="1"/>
  <c r="P110" s="1"/>
  <c r="Q110" s="1"/>
  <c r="I107" i="2"/>
  <c r="I10" i="4" s="1"/>
  <c r="I105" i="2"/>
  <c r="K106" i="5" s="1"/>
  <c r="I103" i="2"/>
  <c r="I101"/>
  <c r="K102" i="5" s="1"/>
  <c r="P102" s="1"/>
  <c r="I99" i="2"/>
  <c r="I97"/>
  <c r="I95"/>
  <c r="I93"/>
  <c r="I91"/>
  <c r="I89"/>
  <c r="I87"/>
  <c r="I85"/>
  <c r="I83"/>
  <c r="I81"/>
  <c r="I79"/>
  <c r="I77"/>
  <c r="I75"/>
  <c r="I73"/>
  <c r="I71"/>
  <c r="I69"/>
  <c r="K70" i="5" s="1"/>
  <c r="P70" s="1"/>
  <c r="I67" i="2"/>
  <c r="I65"/>
  <c r="I63"/>
  <c r="I61"/>
  <c r="K62" i="5" s="1"/>
  <c r="P62" s="1"/>
  <c r="I59" i="2"/>
  <c r="I57"/>
  <c r="I55"/>
  <c r="I53"/>
  <c r="K54" i="5" s="1"/>
  <c r="P54" s="1"/>
  <c r="Q54" s="1"/>
  <c r="I51" i="2"/>
  <c r="I49"/>
  <c r="I47"/>
  <c r="I45"/>
  <c r="K46" i="5" s="1"/>
  <c r="P46" s="1"/>
  <c r="Q46" s="1"/>
  <c r="I43" i="2"/>
  <c r="I41"/>
  <c r="I39"/>
  <c r="I37"/>
  <c r="K38" i="5" s="1"/>
  <c r="P38" s="1"/>
  <c r="Q38" s="1"/>
  <c r="I35" i="2"/>
  <c r="I33"/>
  <c r="I31"/>
  <c r="I29"/>
  <c r="I27"/>
  <c r="I25"/>
  <c r="I23"/>
  <c r="I21"/>
  <c r="I19"/>
  <c r="I17"/>
  <c r="I15"/>
  <c r="K16" i="5" s="1"/>
  <c r="P16" s="1"/>
  <c r="I13" i="2"/>
  <c r="K14" i="5" s="1"/>
  <c r="I11" i="2"/>
  <c r="K12" i="5" s="1"/>
  <c r="I9" i="2"/>
  <c r="K10" i="5" s="1"/>
  <c r="I7" i="2"/>
  <c r="K8" i="5" s="1"/>
  <c r="I5" i="2"/>
  <c r="I4" i="4" s="1"/>
  <c r="I36" i="2"/>
  <c r="J127"/>
  <c r="L128" i="5" s="1"/>
  <c r="O128" s="1"/>
  <c r="I3" i="2"/>
  <c r="K4" i="5" s="1"/>
  <c r="J111" i="2"/>
  <c r="L112" i="5" s="1"/>
  <c r="O112" s="1"/>
  <c r="J105" i="2"/>
  <c r="L106" i="5" s="1"/>
  <c r="O106" s="1"/>
  <c r="J15" i="2"/>
  <c r="L16" i="5" s="1"/>
  <c r="O16" s="1"/>
  <c r="I129" i="2"/>
  <c r="I126"/>
  <c r="I124"/>
  <c r="I122"/>
  <c r="I120"/>
  <c r="I118"/>
  <c r="I116"/>
  <c r="I114"/>
  <c r="I112"/>
  <c r="I110"/>
  <c r="I108"/>
  <c r="I106"/>
  <c r="I104"/>
  <c r="I102"/>
  <c r="I100"/>
  <c r="I98"/>
  <c r="I96"/>
  <c r="I94"/>
  <c r="I92"/>
  <c r="I9" i="4" s="1"/>
  <c r="I90" i="2"/>
  <c r="I88"/>
  <c r="I86"/>
  <c r="I84"/>
  <c r="I82"/>
  <c r="I80"/>
  <c r="I78"/>
  <c r="I76"/>
  <c r="I8" i="4" s="1"/>
  <c r="I74" i="2"/>
  <c r="I72"/>
  <c r="I70"/>
  <c r="I68"/>
  <c r="I66"/>
  <c r="I64"/>
  <c r="I62"/>
  <c r="I60"/>
  <c r="I58"/>
  <c r="I56"/>
  <c r="I54"/>
  <c r="I52"/>
  <c r="I7" i="4" s="1"/>
  <c r="I50" i="2"/>
  <c r="I48"/>
  <c r="I46"/>
  <c r="I44"/>
  <c r="I42"/>
  <c r="I40"/>
  <c r="I38"/>
  <c r="I6" i="4" s="1"/>
  <c r="I34" i="2"/>
  <c r="I32"/>
  <c r="I30"/>
  <c r="I28"/>
  <c r="I26"/>
  <c r="I24"/>
  <c r="I22"/>
  <c r="I20"/>
  <c r="K21" i="5" s="1"/>
  <c r="P21" s="1"/>
  <c r="I18" i="2"/>
  <c r="I16"/>
  <c r="I14"/>
  <c r="I12"/>
  <c r="K13" i="5" s="1"/>
  <c r="P13" s="1"/>
  <c r="I10" i="2"/>
  <c r="I8"/>
  <c r="I6"/>
  <c r="I4"/>
  <c r="J130"/>
  <c r="I127"/>
  <c r="J125"/>
  <c r="L126" i="5" s="1"/>
  <c r="O126" s="1"/>
  <c r="J123" i="2"/>
  <c r="L124" i="5" s="1"/>
  <c r="O124" s="1"/>
  <c r="J121" i="2"/>
  <c r="L122" i="5" s="1"/>
  <c r="O122" s="1"/>
  <c r="J119" i="2"/>
  <c r="L120" i="5" s="1"/>
  <c r="O120" s="1"/>
  <c r="J117" i="2"/>
  <c r="L118" i="5" s="1"/>
  <c r="O118" s="1"/>
  <c r="J115" i="2"/>
  <c r="L116" i="5" s="1"/>
  <c r="O116" s="1"/>
  <c r="J113" i="2"/>
  <c r="L114" i="5" s="1"/>
  <c r="O114" s="1"/>
  <c r="J109" i="2"/>
  <c r="L110" i="5" s="1"/>
  <c r="O110" s="1"/>
  <c r="J107" i="2"/>
  <c r="J103"/>
  <c r="L104" i="5" s="1"/>
  <c r="O104" s="1"/>
  <c r="J101" i="2"/>
  <c r="L102" i="5" s="1"/>
  <c r="O102" s="1"/>
  <c r="J99" i="2"/>
  <c r="L100" i="5" s="1"/>
  <c r="O100" s="1"/>
  <c r="J97" i="2"/>
  <c r="L98" i="5" s="1"/>
  <c r="O98" s="1"/>
  <c r="J95" i="2"/>
  <c r="L96" i="5" s="1"/>
  <c r="O96" s="1"/>
  <c r="J93" i="2"/>
  <c r="J91"/>
  <c r="L92" i="5" s="1"/>
  <c r="O92" s="1"/>
  <c r="J89" i="2"/>
  <c r="L90" i="5" s="1"/>
  <c r="O90" s="1"/>
  <c r="J87" i="2"/>
  <c r="L88" i="5" s="1"/>
  <c r="O88" s="1"/>
  <c r="J85" i="2"/>
  <c r="J83"/>
  <c r="L84" i="5" s="1"/>
  <c r="O84" s="1"/>
  <c r="J81" i="2"/>
  <c r="L82" i="5" s="1"/>
  <c r="O82" s="1"/>
  <c r="J79" i="2"/>
  <c r="L80" i="5" s="1"/>
  <c r="O80" s="1"/>
  <c r="J77" i="2"/>
  <c r="J75"/>
  <c r="J73"/>
  <c r="L74" i="5" s="1"/>
  <c r="O74" s="1"/>
  <c r="J71" i="2"/>
  <c r="L72" i="5" s="1"/>
  <c r="O72" s="1"/>
  <c r="J69" i="2"/>
  <c r="L70" i="5" s="1"/>
  <c r="O70" s="1"/>
  <c r="J67" i="2"/>
  <c r="L68" i="5" s="1"/>
  <c r="O68" s="1"/>
  <c r="J65" i="2"/>
  <c r="J63"/>
  <c r="J61"/>
  <c r="L62" i="5" s="1"/>
  <c r="O62" s="1"/>
  <c r="J59" i="2"/>
  <c r="L60" i="5" s="1"/>
  <c r="O60" s="1"/>
  <c r="J57" i="2"/>
  <c r="L58" i="5" s="1"/>
  <c r="O58" s="1"/>
  <c r="J55" i="2"/>
  <c r="L56" i="5" s="1"/>
  <c r="O56" s="1"/>
  <c r="J53" i="2"/>
  <c r="L54" i="5" s="1"/>
  <c r="O54" s="1"/>
  <c r="J51" i="2"/>
  <c r="L52" i="5" s="1"/>
  <c r="O52" s="1"/>
  <c r="J49" i="2"/>
  <c r="L50" i="5" s="1"/>
  <c r="O50" s="1"/>
  <c r="J47" i="2"/>
  <c r="J45"/>
  <c r="L46" i="5" s="1"/>
  <c r="O46" s="1"/>
  <c r="J43" i="2"/>
  <c r="L44" i="5" s="1"/>
  <c r="O44" s="1"/>
  <c r="J41" i="2"/>
  <c r="J39"/>
  <c r="L40" i="5" s="1"/>
  <c r="O40" s="1"/>
  <c r="J37" i="2"/>
  <c r="L38" i="5" s="1"/>
  <c r="O38" s="1"/>
  <c r="J35" i="2"/>
  <c r="L36" i="5" s="1"/>
  <c r="O36" s="1"/>
  <c r="J33" i="2"/>
  <c r="L34" i="5" s="1"/>
  <c r="O34" s="1"/>
  <c r="J31" i="2"/>
  <c r="L32" i="5" s="1"/>
  <c r="O32" s="1"/>
  <c r="J29" i="2"/>
  <c r="J27"/>
  <c r="L28" i="5" s="1"/>
  <c r="O28" s="1"/>
  <c r="J25" i="2"/>
  <c r="J23"/>
  <c r="L24" i="5" s="1"/>
  <c r="O24" s="1"/>
  <c r="J21" i="2"/>
  <c r="J19"/>
  <c r="L20" i="5" s="1"/>
  <c r="O20" s="1"/>
  <c r="J17" i="2"/>
  <c r="L18" i="5" s="1"/>
  <c r="O18" s="1"/>
  <c r="J13" i="2"/>
  <c r="L14" i="5" s="1"/>
  <c r="O14" s="1"/>
  <c r="J11" i="2"/>
  <c r="L12" i="5" s="1"/>
  <c r="O12" s="1"/>
  <c r="J9" i="2"/>
  <c r="L10" i="5" s="1"/>
  <c r="O10" s="1"/>
  <c r="J7" i="2"/>
  <c r="L8" i="5" s="1"/>
  <c r="J5" i="2"/>
  <c r="J4" i="4" s="1"/>
  <c r="Q13" i="5" l="1"/>
  <c r="Q70"/>
  <c r="P14"/>
  <c r="P12"/>
  <c r="L130"/>
  <c r="O130" s="1"/>
  <c r="J11" i="4"/>
  <c r="P10" i="5"/>
  <c r="P106"/>
  <c r="Q106" s="1"/>
  <c r="P114"/>
  <c r="Q114" s="1"/>
  <c r="P122"/>
  <c r="Q122" s="1"/>
  <c r="Q21"/>
  <c r="K29"/>
  <c r="I5" i="4"/>
  <c r="Q62" i="5"/>
  <c r="Q102"/>
  <c r="L39"/>
  <c r="O39" s="1"/>
  <c r="J6" i="4"/>
  <c r="L29" i="5"/>
  <c r="O29" s="1"/>
  <c r="J5" i="4"/>
  <c r="L77" i="5"/>
  <c r="O77" s="1"/>
  <c r="J8" i="4"/>
  <c r="L93" i="5"/>
  <c r="O93" s="1"/>
  <c r="J9" i="4"/>
  <c r="L108" i="5"/>
  <c r="O108" s="1"/>
  <c r="J10" i="4"/>
  <c r="K130" i="5"/>
  <c r="P130" s="1"/>
  <c r="I11" i="4"/>
  <c r="N8" i="5"/>
  <c r="P8"/>
  <c r="Q16"/>
  <c r="P4"/>
  <c r="P129"/>
  <c r="L6"/>
  <c r="O6" s="1"/>
  <c r="L48"/>
  <c r="O48" s="1"/>
  <c r="L64"/>
  <c r="O64" s="1"/>
  <c r="K6"/>
  <c r="P6" s="1"/>
  <c r="K22"/>
  <c r="K78"/>
  <c r="L55"/>
  <c r="O55" s="1"/>
  <c r="L11"/>
  <c r="O11" s="1"/>
  <c r="L75"/>
  <c r="O75" s="1"/>
  <c r="L26"/>
  <c r="O26" s="1"/>
  <c r="L42"/>
  <c r="O42" s="1"/>
  <c r="L33"/>
  <c r="O33" s="1"/>
  <c r="L22"/>
  <c r="O22" s="1"/>
  <c r="L78"/>
  <c r="O78" s="1"/>
  <c r="L61"/>
  <c r="O61" s="1"/>
  <c r="M122"/>
  <c r="M129"/>
  <c r="M114"/>
  <c r="M130"/>
  <c r="M120"/>
  <c r="M118"/>
  <c r="M126"/>
  <c r="N130"/>
  <c r="N120"/>
  <c r="N129"/>
  <c r="N114"/>
  <c r="N122"/>
  <c r="N118"/>
  <c r="N126"/>
  <c r="L30"/>
  <c r="O30" s="1"/>
  <c r="L86"/>
  <c r="O86" s="1"/>
  <c r="L94"/>
  <c r="O94" s="1"/>
  <c r="L131"/>
  <c r="O131" s="1"/>
  <c r="Y10" i="2"/>
  <c r="K11" i="5"/>
  <c r="P11" s="1"/>
  <c r="Y18" i="2"/>
  <c r="Z18" s="1"/>
  <c r="K19" i="5"/>
  <c r="P19" s="1"/>
  <c r="Y26" i="2"/>
  <c r="K27" i="5"/>
  <c r="P27" s="1"/>
  <c r="Y34" i="2"/>
  <c r="Z34" s="1"/>
  <c r="K35" i="5"/>
  <c r="P35" s="1"/>
  <c r="Y44" i="2"/>
  <c r="Z44" s="1"/>
  <c r="K45" i="5"/>
  <c r="P45" s="1"/>
  <c r="Y52" i="2"/>
  <c r="Z52" s="1"/>
  <c r="K53" i="5"/>
  <c r="Y60" i="2"/>
  <c r="Z60" s="1"/>
  <c r="K61" i="5"/>
  <c r="P61" s="1"/>
  <c r="Y68" i="2"/>
  <c r="Z68" s="1"/>
  <c r="K69" i="5"/>
  <c r="P69" s="1"/>
  <c r="Y76" i="2"/>
  <c r="Z76" s="1"/>
  <c r="K77" i="5"/>
  <c r="P77" s="1"/>
  <c r="Y84" i="2"/>
  <c r="K85" i="5"/>
  <c r="P85" s="1"/>
  <c r="Y92" i="2"/>
  <c r="K93" i="5"/>
  <c r="P93" s="1"/>
  <c r="Q93" s="1"/>
  <c r="Y100" i="2"/>
  <c r="K101" i="5"/>
  <c r="P101" s="1"/>
  <c r="Q101" s="1"/>
  <c r="Y108" i="2"/>
  <c r="Z108" s="1"/>
  <c r="K109" i="5"/>
  <c r="P109" s="1"/>
  <c r="Q109" s="1"/>
  <c r="Y116" i="2"/>
  <c r="Z116" s="1"/>
  <c r="K117" i="5"/>
  <c r="Y124" i="2"/>
  <c r="Z124" s="1"/>
  <c r="K125" i="5"/>
  <c r="Y36" i="2"/>
  <c r="Z36" s="1"/>
  <c r="K37" i="5"/>
  <c r="P37" s="1"/>
  <c r="N12"/>
  <c r="M12"/>
  <c r="Y19" i="2"/>
  <c r="Z19" s="1"/>
  <c r="K20" i="5"/>
  <c r="P20" s="1"/>
  <c r="Y27" i="2"/>
  <c r="Z27" s="1"/>
  <c r="K28" i="5"/>
  <c r="P28" s="1"/>
  <c r="Y35" i="2"/>
  <c r="K36" i="5"/>
  <c r="P36" s="1"/>
  <c r="Q36" s="1"/>
  <c r="Y43" i="2"/>
  <c r="K44" i="5"/>
  <c r="P44" s="1"/>
  <c r="Y51" i="2"/>
  <c r="K52" i="5"/>
  <c r="P52" s="1"/>
  <c r="Y59" i="2"/>
  <c r="Z59" s="1"/>
  <c r="K60" i="5"/>
  <c r="P60" s="1"/>
  <c r="Y67" i="2"/>
  <c r="Z67" s="1"/>
  <c r="K68" i="5"/>
  <c r="P68" s="1"/>
  <c r="Q68" s="1"/>
  <c r="Y75" i="2"/>
  <c r="Z75" s="1"/>
  <c r="K76" i="5"/>
  <c r="P76" s="1"/>
  <c r="Y83" i="2"/>
  <c r="Z83" s="1"/>
  <c r="K84" i="5"/>
  <c r="P84" s="1"/>
  <c r="Y91" i="2"/>
  <c r="K92" i="5"/>
  <c r="P92" s="1"/>
  <c r="Q92" s="1"/>
  <c r="Y99" i="2"/>
  <c r="Z99" s="1"/>
  <c r="K100" i="5"/>
  <c r="P100" s="1"/>
  <c r="Q100" s="1"/>
  <c r="Y107" i="2"/>
  <c r="Z107" s="1"/>
  <c r="K108" i="5"/>
  <c r="P108" s="1"/>
  <c r="Y115" i="2"/>
  <c r="Z115" s="1"/>
  <c r="K116" i="5"/>
  <c r="Y123" i="2"/>
  <c r="Z123" s="1"/>
  <c r="K124" i="5"/>
  <c r="L53"/>
  <c r="O53" s="1"/>
  <c r="M8"/>
  <c r="O8"/>
  <c r="L66"/>
  <c r="O66" s="1"/>
  <c r="Y6" i="2"/>
  <c r="Z6" s="1"/>
  <c r="K7" i="5"/>
  <c r="Y14" i="2"/>
  <c r="Z14" s="1"/>
  <c r="K15" i="5"/>
  <c r="P15" s="1"/>
  <c r="Y22" i="2"/>
  <c r="Z22" s="1"/>
  <c r="K23" i="5"/>
  <c r="P23" s="1"/>
  <c r="Y30" i="2"/>
  <c r="Z30" s="1"/>
  <c r="K31" i="5"/>
  <c r="P31" s="1"/>
  <c r="Y40" i="2"/>
  <c r="Z40" s="1"/>
  <c r="K41" i="5"/>
  <c r="Y48" i="2"/>
  <c r="Z48" s="1"/>
  <c r="K49" i="5"/>
  <c r="P49" s="1"/>
  <c r="Y56" i="2"/>
  <c r="Z56" s="1"/>
  <c r="K57" i="5"/>
  <c r="P57" s="1"/>
  <c r="Y64" i="2"/>
  <c r="Z64" s="1"/>
  <c r="K65" i="5"/>
  <c r="P65" s="1"/>
  <c r="Q65" s="1"/>
  <c r="Y72" i="2"/>
  <c r="Z72" s="1"/>
  <c r="K73" i="5"/>
  <c r="P73" s="1"/>
  <c r="Q73" s="1"/>
  <c r="Y80" i="2"/>
  <c r="Z80" s="1"/>
  <c r="K81" i="5"/>
  <c r="P81" s="1"/>
  <c r="Y88" i="2"/>
  <c r="Z88" s="1"/>
  <c r="K89" i="5"/>
  <c r="P89" s="1"/>
  <c r="Y96" i="2"/>
  <c r="K97" i="5"/>
  <c r="P97" s="1"/>
  <c r="Y104" i="2"/>
  <c r="Z104" s="1"/>
  <c r="K105" i="5"/>
  <c r="P105" s="1"/>
  <c r="Q105" s="1"/>
  <c r="Y112" i="2"/>
  <c r="Z112" s="1"/>
  <c r="K113" i="5"/>
  <c r="Y120" i="2"/>
  <c r="K121" i="5"/>
  <c r="N4"/>
  <c r="M4"/>
  <c r="M16"/>
  <c r="N16"/>
  <c r="Y23" i="2"/>
  <c r="Z23" s="1"/>
  <c r="K24" i="5"/>
  <c r="P24" s="1"/>
  <c r="Y31" i="2"/>
  <c r="K32" i="5"/>
  <c r="P32" s="1"/>
  <c r="Y39" i="2"/>
  <c r="K40" i="5"/>
  <c r="P40" s="1"/>
  <c r="Y47" i="2"/>
  <c r="Z47" s="1"/>
  <c r="K48" i="5"/>
  <c r="Y55" i="2"/>
  <c r="Z55" s="1"/>
  <c r="K56" i="5"/>
  <c r="P56" s="1"/>
  <c r="Q56" s="1"/>
  <c r="Y63" i="2"/>
  <c r="Z63" s="1"/>
  <c r="K64" i="5"/>
  <c r="Y71" i="2"/>
  <c r="Z71" s="1"/>
  <c r="K72" i="5"/>
  <c r="P72" s="1"/>
  <c r="Q72" s="1"/>
  <c r="Y79" i="2"/>
  <c r="K80" i="5"/>
  <c r="P80" s="1"/>
  <c r="Y87" i="2"/>
  <c r="Z87" s="1"/>
  <c r="K88" i="5"/>
  <c r="P88" s="1"/>
  <c r="Y95" i="2"/>
  <c r="Z95" s="1"/>
  <c r="K96" i="5"/>
  <c r="P96" s="1"/>
  <c r="Y103" i="2"/>
  <c r="Z103" s="1"/>
  <c r="K104" i="5"/>
  <c r="P104" s="1"/>
  <c r="Y111" i="2"/>
  <c r="Z111" s="1"/>
  <c r="K112" i="5"/>
  <c r="L17"/>
  <c r="O17" s="1"/>
  <c r="L41"/>
  <c r="O41" s="1"/>
  <c r="Y4" i="2"/>
  <c r="Z4" s="1"/>
  <c r="K5" i="5"/>
  <c r="P5" s="1"/>
  <c r="N13"/>
  <c r="M13"/>
  <c r="N21"/>
  <c r="M21"/>
  <c r="N29"/>
  <c r="M29"/>
  <c r="Y38" i="2"/>
  <c r="Z38" s="1"/>
  <c r="K39" i="5"/>
  <c r="Y46" i="2"/>
  <c r="K47" i="5"/>
  <c r="P47" s="1"/>
  <c r="Y54" i="2"/>
  <c r="Z54" s="1"/>
  <c r="K55" i="5"/>
  <c r="Y62" i="2"/>
  <c r="Z62" s="1"/>
  <c r="K63" i="5"/>
  <c r="P63" s="1"/>
  <c r="Y70" i="2"/>
  <c r="Z70" s="1"/>
  <c r="K71" i="5"/>
  <c r="P71" s="1"/>
  <c r="Q71" s="1"/>
  <c r="Y78" i="2"/>
  <c r="Z78" s="1"/>
  <c r="K79" i="5"/>
  <c r="P79" s="1"/>
  <c r="Y86" i="2"/>
  <c r="K87" i="5"/>
  <c r="P87" s="1"/>
  <c r="Y94" i="2"/>
  <c r="Z94" s="1"/>
  <c r="K95" i="5"/>
  <c r="P95" s="1"/>
  <c r="Y102" i="2"/>
  <c r="Z102" s="1"/>
  <c r="K103" i="5"/>
  <c r="Y110" i="2"/>
  <c r="Z110" s="1"/>
  <c r="K111" i="5"/>
  <c r="Y118" i="2"/>
  <c r="Z118" s="1"/>
  <c r="K119" i="5"/>
  <c r="Y126" i="2"/>
  <c r="K127" i="5"/>
  <c r="N6"/>
  <c r="N14"/>
  <c r="M14"/>
  <c r="K30"/>
  <c r="N38"/>
  <c r="M38"/>
  <c r="N46"/>
  <c r="M46"/>
  <c r="N54"/>
  <c r="M54"/>
  <c r="N62"/>
  <c r="M62"/>
  <c r="N70"/>
  <c r="M70"/>
  <c r="N78"/>
  <c r="M78"/>
  <c r="K86"/>
  <c r="K94"/>
  <c r="N102"/>
  <c r="M102"/>
  <c r="N110"/>
  <c r="M110"/>
  <c r="L7"/>
  <c r="O7" s="1"/>
  <c r="L103"/>
  <c r="O103" s="1"/>
  <c r="L76"/>
  <c r="O76" s="1"/>
  <c r="Y127" i="2"/>
  <c r="Z127" s="1"/>
  <c r="K128" i="5"/>
  <c r="Y8" i="2"/>
  <c r="Z8" s="1"/>
  <c r="K9" i="5"/>
  <c r="P9" s="1"/>
  <c r="Y16" i="2"/>
  <c r="Z16" s="1"/>
  <c r="K17" i="5"/>
  <c r="P17" s="1"/>
  <c r="Y24" i="2"/>
  <c r="K25" i="5"/>
  <c r="P25" s="1"/>
  <c r="Y32" i="2"/>
  <c r="Z32" s="1"/>
  <c r="K33" i="5"/>
  <c r="P33" s="1"/>
  <c r="Y42" i="2"/>
  <c r="Z42" s="1"/>
  <c r="K43" i="5"/>
  <c r="P43" s="1"/>
  <c r="Y50" i="2"/>
  <c r="Z50" s="1"/>
  <c r="K51" i="5"/>
  <c r="P51" s="1"/>
  <c r="Y58" i="2"/>
  <c r="K59" i="5"/>
  <c r="P59" s="1"/>
  <c r="Y66" i="2"/>
  <c r="Z66" s="1"/>
  <c r="K67" i="5"/>
  <c r="P67" s="1"/>
  <c r="Y74" i="2"/>
  <c r="Z74" s="1"/>
  <c r="K75" i="5"/>
  <c r="P75" s="1"/>
  <c r="Q75" s="1"/>
  <c r="Y82" i="2"/>
  <c r="Z82" s="1"/>
  <c r="K83" i="5"/>
  <c r="P83" s="1"/>
  <c r="Q83" s="1"/>
  <c r="Y90" i="2"/>
  <c r="Z90" s="1"/>
  <c r="K91" i="5"/>
  <c r="P91" s="1"/>
  <c r="Q91" s="1"/>
  <c r="Y98" i="2"/>
  <c r="Z98" s="1"/>
  <c r="K99" i="5"/>
  <c r="P99" s="1"/>
  <c r="Y106" i="2"/>
  <c r="Z106" s="1"/>
  <c r="K107" i="5"/>
  <c r="P107" s="1"/>
  <c r="Q107" s="1"/>
  <c r="Y114" i="2"/>
  <c r="K115" i="5"/>
  <c r="Y122" i="2"/>
  <c r="Z122" s="1"/>
  <c r="K123" i="5"/>
  <c r="N10"/>
  <c r="M10"/>
  <c r="Y17" i="2"/>
  <c r="Z17" s="1"/>
  <c r="K18" i="5"/>
  <c r="P18" s="1"/>
  <c r="Y25" i="2"/>
  <c r="Z25" s="1"/>
  <c r="K26" i="5"/>
  <c r="P26" s="1"/>
  <c r="Y33" i="2"/>
  <c r="Z33" s="1"/>
  <c r="K34" i="5"/>
  <c r="P34" s="1"/>
  <c r="Y41" i="2"/>
  <c r="Z41" s="1"/>
  <c r="K42" i="5"/>
  <c r="P42" s="1"/>
  <c r="Q42" s="1"/>
  <c r="Y49" i="2"/>
  <c r="K50" i="5"/>
  <c r="P50" s="1"/>
  <c r="Y57" i="2"/>
  <c r="Z57" s="1"/>
  <c r="K58" i="5"/>
  <c r="P58" s="1"/>
  <c r="Y65" i="2"/>
  <c r="Z65" s="1"/>
  <c r="K66" i="5"/>
  <c r="Y73" i="2"/>
  <c r="K74" i="5"/>
  <c r="P74" s="1"/>
  <c r="Q74" s="1"/>
  <c r="Y81" i="2"/>
  <c r="Z81" s="1"/>
  <c r="K82" i="5"/>
  <c r="P82" s="1"/>
  <c r="Q82" s="1"/>
  <c r="Y89" i="2"/>
  <c r="Z89" s="1"/>
  <c r="K90" i="5"/>
  <c r="P90" s="1"/>
  <c r="Y97" i="2"/>
  <c r="Z97" s="1"/>
  <c r="K98" i="5"/>
  <c r="P98" s="1"/>
  <c r="N106"/>
  <c r="M106"/>
  <c r="K131"/>
  <c r="L115"/>
  <c r="O115" s="1"/>
  <c r="Y11" i="2"/>
  <c r="Y9"/>
  <c r="Y105"/>
  <c r="Z105" s="1"/>
  <c r="Y113"/>
  <c r="Z113" s="1"/>
  <c r="Y121"/>
  <c r="Z121" s="1"/>
  <c r="Y130"/>
  <c r="Z130" s="1"/>
  <c r="Y129"/>
  <c r="Z129" s="1"/>
  <c r="Y3"/>
  <c r="Y7"/>
  <c r="Y15"/>
  <c r="Z15" s="1"/>
  <c r="Y119"/>
  <c r="Z119" s="1"/>
  <c r="Y128"/>
  <c r="Y12"/>
  <c r="Y20"/>
  <c r="Y28"/>
  <c r="Y5"/>
  <c r="Y13"/>
  <c r="Y21"/>
  <c r="Y29"/>
  <c r="Y37"/>
  <c r="Y45"/>
  <c r="Y53"/>
  <c r="Y61"/>
  <c r="Y69"/>
  <c r="Z69" s="1"/>
  <c r="Y77"/>
  <c r="Z77" s="1"/>
  <c r="Y85"/>
  <c r="Y93"/>
  <c r="Y101"/>
  <c r="Z101" s="1"/>
  <c r="Y109"/>
  <c r="Z109" s="1"/>
  <c r="Y117"/>
  <c r="Z117" s="1"/>
  <c r="Y125"/>
  <c r="Z125" s="1"/>
  <c r="Q26" i="5" l="1"/>
  <c r="Q33"/>
  <c r="M128"/>
  <c r="P128"/>
  <c r="Q128" s="1"/>
  <c r="C99" i="3"/>
  <c r="M131" i="5"/>
  <c r="P131"/>
  <c r="Q131" s="1"/>
  <c r="M127"/>
  <c r="P127"/>
  <c r="Q127" s="1"/>
  <c r="Q63"/>
  <c r="Q81"/>
  <c r="Q31"/>
  <c r="Q10"/>
  <c r="Q14"/>
  <c r="Q98"/>
  <c r="Q18"/>
  <c r="M123"/>
  <c r="P123"/>
  <c r="B49" i="3" s="1"/>
  <c r="Q25" i="5"/>
  <c r="Q129"/>
  <c r="Q12"/>
  <c r="P66"/>
  <c r="Q90"/>
  <c r="Q58"/>
  <c r="M115"/>
  <c r="P115"/>
  <c r="Q99"/>
  <c r="Q67"/>
  <c r="B44" i="3"/>
  <c r="Q51" i="5"/>
  <c r="Q17"/>
  <c r="M111"/>
  <c r="P111"/>
  <c r="Q95"/>
  <c r="Q79"/>
  <c r="Q47"/>
  <c r="Q104"/>
  <c r="Q88"/>
  <c r="Q40"/>
  <c r="Q24"/>
  <c r="M113"/>
  <c r="P113"/>
  <c r="Q97"/>
  <c r="Q49"/>
  <c r="Q15"/>
  <c r="M124"/>
  <c r="P124"/>
  <c r="Q124" s="1"/>
  <c r="Q108"/>
  <c r="Q76"/>
  <c r="B89" i="3"/>
  <c r="Q60" i="5"/>
  <c r="Q44"/>
  <c r="C92" i="3" s="1"/>
  <c r="Q28" i="5"/>
  <c r="M125"/>
  <c r="P125"/>
  <c r="Q125" s="1"/>
  <c r="B31" i="3" s="1"/>
  <c r="Q77" i="5"/>
  <c r="Q61"/>
  <c r="Q45"/>
  <c r="C56" i="3" s="1"/>
  <c r="Q27" i="5"/>
  <c r="Q11"/>
  <c r="Q4"/>
  <c r="Q50"/>
  <c r="Q34"/>
  <c r="B61" i="3"/>
  <c r="Q59" i="5"/>
  <c r="Q43"/>
  <c r="Q9"/>
  <c r="B24" i="3"/>
  <c r="Q6" i="5"/>
  <c r="Q8"/>
  <c r="M119"/>
  <c r="P119"/>
  <c r="Q119" s="1"/>
  <c r="B10" i="3" s="1"/>
  <c r="Q87" i="5"/>
  <c r="Q5"/>
  <c r="B95" i="3" s="1"/>
  <c r="M112" i="5"/>
  <c r="P112"/>
  <c r="Q112" s="1"/>
  <c r="Q96"/>
  <c r="B29" i="3"/>
  <c r="Q80" i="5"/>
  <c r="Q32"/>
  <c r="B64" i="3"/>
  <c r="M121" i="5"/>
  <c r="P121"/>
  <c r="Q121" s="1"/>
  <c r="B32" i="3" s="1"/>
  <c r="Q89" i="5"/>
  <c r="C80" i="3" s="1"/>
  <c r="B80"/>
  <c r="Q57" i="5"/>
  <c r="Q23"/>
  <c r="B90" i="3"/>
  <c r="M116" i="5"/>
  <c r="P116"/>
  <c r="B42" i="3" s="1"/>
  <c r="Q84" i="5"/>
  <c r="Q52"/>
  <c r="C11" i="3" s="1"/>
  <c r="Q20" i="5"/>
  <c r="Q37"/>
  <c r="B82" i="3" s="1"/>
  <c r="M117" i="5"/>
  <c r="P117"/>
  <c r="Q117" s="1"/>
  <c r="Q85"/>
  <c r="C101" i="3" s="1"/>
  <c r="Q69" i="5"/>
  <c r="Q35"/>
  <c r="Q19"/>
  <c r="B26" i="3" s="1"/>
  <c r="N22" i="5"/>
  <c r="P22"/>
  <c r="Q130"/>
  <c r="C21" i="3" s="1"/>
  <c r="P78" i="5"/>
  <c r="P30"/>
  <c r="P86"/>
  <c r="T6"/>
  <c r="P94"/>
  <c r="B96" i="3" s="1"/>
  <c r="P103" i="5"/>
  <c r="P55"/>
  <c r="P39"/>
  <c r="Q39" s="1"/>
  <c r="P64"/>
  <c r="Q64" s="1"/>
  <c r="B28" i="3" s="1"/>
  <c r="P48" i="5"/>
  <c r="Q48" s="1"/>
  <c r="P41"/>
  <c r="B66" i="3" s="1"/>
  <c r="P7" i="5"/>
  <c r="B73" i="3" s="1"/>
  <c r="P53" i="5"/>
  <c r="C82" i="3"/>
  <c r="P29" i="5"/>
  <c r="M22"/>
  <c r="M6"/>
  <c r="N119"/>
  <c r="N131"/>
  <c r="N123"/>
  <c r="N128"/>
  <c r="N127"/>
  <c r="N111"/>
  <c r="N125"/>
  <c r="N115"/>
  <c r="N113"/>
  <c r="N124"/>
  <c r="N117"/>
  <c r="N112"/>
  <c r="N121"/>
  <c r="N116"/>
  <c r="N98"/>
  <c r="M98"/>
  <c r="N82"/>
  <c r="M82"/>
  <c r="Z79" i="2"/>
  <c r="Z31"/>
  <c r="Z120"/>
  <c r="N41" i="5"/>
  <c r="M41"/>
  <c r="N23"/>
  <c r="M23"/>
  <c r="M100"/>
  <c r="N100"/>
  <c r="M84"/>
  <c r="N84"/>
  <c r="Z43" i="2"/>
  <c r="Z92"/>
  <c r="N45" i="5"/>
  <c r="M45"/>
  <c r="N27"/>
  <c r="M27"/>
  <c r="N11"/>
  <c r="M11"/>
  <c r="Z61" i="2"/>
  <c r="Z29"/>
  <c r="Z28"/>
  <c r="N90" i="5"/>
  <c r="M90"/>
  <c r="N74"/>
  <c r="M74"/>
  <c r="Z49" i="2"/>
  <c r="N107" i="5"/>
  <c r="M107"/>
  <c r="N91"/>
  <c r="M91"/>
  <c r="N75"/>
  <c r="M75"/>
  <c r="N59"/>
  <c r="M59"/>
  <c r="N43"/>
  <c r="M43"/>
  <c r="N25"/>
  <c r="M25"/>
  <c r="N94"/>
  <c r="M94"/>
  <c r="N30"/>
  <c r="M30"/>
  <c r="Z126" i="2"/>
  <c r="N95" i="5"/>
  <c r="M95"/>
  <c r="N79"/>
  <c r="M79"/>
  <c r="N63"/>
  <c r="M63"/>
  <c r="N47"/>
  <c r="M47"/>
  <c r="M96"/>
  <c r="N96"/>
  <c r="M80"/>
  <c r="N80"/>
  <c r="M64"/>
  <c r="N64"/>
  <c r="M48"/>
  <c r="N48"/>
  <c r="M32"/>
  <c r="N32"/>
  <c r="N105"/>
  <c r="M105"/>
  <c r="N89"/>
  <c r="M89"/>
  <c r="N73"/>
  <c r="M73"/>
  <c r="N57"/>
  <c r="M57"/>
  <c r="Z91" i="2"/>
  <c r="M76" i="5"/>
  <c r="N76"/>
  <c r="M60"/>
  <c r="N60"/>
  <c r="M44"/>
  <c r="N44"/>
  <c r="M28"/>
  <c r="N28"/>
  <c r="N109"/>
  <c r="M109"/>
  <c r="N93"/>
  <c r="M93"/>
  <c r="N77"/>
  <c r="M77"/>
  <c r="N61"/>
  <c r="M61"/>
  <c r="N99"/>
  <c r="M99"/>
  <c r="N83"/>
  <c r="M83"/>
  <c r="N67"/>
  <c r="M67"/>
  <c r="N51"/>
  <c r="M51"/>
  <c r="N33"/>
  <c r="M33"/>
  <c r="N86"/>
  <c r="M86"/>
  <c r="N103"/>
  <c r="M103"/>
  <c r="N87"/>
  <c r="M87"/>
  <c r="N71"/>
  <c r="M71"/>
  <c r="N55"/>
  <c r="M55"/>
  <c r="N39"/>
  <c r="M39"/>
  <c r="N5"/>
  <c r="M5"/>
  <c r="M104"/>
  <c r="N104"/>
  <c r="M88"/>
  <c r="N88"/>
  <c r="M72"/>
  <c r="N72"/>
  <c r="M56"/>
  <c r="N56"/>
  <c r="M40"/>
  <c r="N40"/>
  <c r="M24"/>
  <c r="N24"/>
  <c r="N97"/>
  <c r="M97"/>
  <c r="N81"/>
  <c r="M81"/>
  <c r="N65"/>
  <c r="M65"/>
  <c r="N49"/>
  <c r="M49"/>
  <c r="N7"/>
  <c r="M7"/>
  <c r="M68"/>
  <c r="N68"/>
  <c r="M52"/>
  <c r="N52"/>
  <c r="M36"/>
  <c r="N36"/>
  <c r="M20"/>
  <c r="N20"/>
  <c r="N37"/>
  <c r="M37"/>
  <c r="N101"/>
  <c r="M101"/>
  <c r="N85"/>
  <c r="M85"/>
  <c r="N69"/>
  <c r="M69"/>
  <c r="Z26" i="2"/>
  <c r="Z85"/>
  <c r="Z53"/>
  <c r="Z73"/>
  <c r="N58" i="5"/>
  <c r="M58"/>
  <c r="N42"/>
  <c r="M42"/>
  <c r="N26"/>
  <c r="M26"/>
  <c r="Z58" i="2"/>
  <c r="Z24"/>
  <c r="N9" i="5"/>
  <c r="M9"/>
  <c r="Z128" i="2"/>
  <c r="N66" i="5"/>
  <c r="M66"/>
  <c r="N50"/>
  <c r="M50"/>
  <c r="N34"/>
  <c r="M34"/>
  <c r="N18"/>
  <c r="M18"/>
  <c r="Z114" i="2"/>
  <c r="N17" i="5"/>
  <c r="M17"/>
  <c r="Z86" i="2"/>
  <c r="Z39"/>
  <c r="Z96"/>
  <c r="N31" i="5"/>
  <c r="M31"/>
  <c r="N15"/>
  <c r="M15"/>
  <c r="M108"/>
  <c r="N108"/>
  <c r="M92"/>
  <c r="N92"/>
  <c r="Z51" i="2"/>
  <c r="Z35"/>
  <c r="Z100"/>
  <c r="Z84"/>
  <c r="N53" i="5"/>
  <c r="M53"/>
  <c r="N35"/>
  <c r="M35"/>
  <c r="N19"/>
  <c r="M19"/>
  <c r="Z46" i="2"/>
  <c r="Z10"/>
  <c r="Z21"/>
  <c r="Z20"/>
  <c r="Z3"/>
  <c r="Z93"/>
  <c r="Z7"/>
  <c r="Z11"/>
  <c r="Z37"/>
  <c r="Z5"/>
  <c r="Z9"/>
  <c r="Z45"/>
  <c r="Z13"/>
  <c r="Z12"/>
  <c r="B76" i="3" l="1"/>
  <c r="C27"/>
  <c r="C75"/>
  <c r="C59"/>
  <c r="Q113" i="5"/>
  <c r="C13" i="3" s="1"/>
  <c r="B13"/>
  <c r="C26"/>
  <c r="C23"/>
  <c r="C63"/>
  <c r="Q66" i="5"/>
  <c r="B22" i="3"/>
  <c r="B99"/>
  <c r="C94"/>
  <c r="Q103" i="5"/>
  <c r="Q30"/>
  <c r="C2" i="3" s="1"/>
  <c r="C58"/>
  <c r="C61"/>
  <c r="C85"/>
  <c r="C19"/>
  <c r="B83"/>
  <c r="B6"/>
  <c r="C84"/>
  <c r="C39"/>
  <c r="C30"/>
  <c r="C77"/>
  <c r="T5" i="5"/>
  <c r="B67" i="3"/>
  <c r="B57"/>
  <c r="C69"/>
  <c r="C60"/>
  <c r="C91"/>
  <c r="C12"/>
  <c r="B75"/>
  <c r="B87"/>
  <c r="C51"/>
  <c r="C52"/>
  <c r="B23"/>
  <c r="B5"/>
  <c r="B77"/>
  <c r="C24"/>
  <c r="C46"/>
  <c r="Q111" i="5"/>
  <c r="C36" i="3" s="1"/>
  <c r="Q123" i="5"/>
  <c r="B65" i="3"/>
  <c r="C40"/>
  <c r="C5"/>
  <c r="C57"/>
  <c r="B21"/>
  <c r="C98"/>
  <c r="B3"/>
  <c r="C48"/>
  <c r="B12"/>
  <c r="B8"/>
  <c r="C31"/>
  <c r="B51"/>
  <c r="B52"/>
  <c r="C55"/>
  <c r="C15"/>
  <c r="C37"/>
  <c r="B63"/>
  <c r="C53"/>
  <c r="C38"/>
  <c r="C71"/>
  <c r="Q53" i="5"/>
  <c r="C78" i="3" s="1"/>
  <c r="Q94" i="5"/>
  <c r="B70" i="3"/>
  <c r="Q22" i="5"/>
  <c r="B35" i="3" s="1"/>
  <c r="C67"/>
  <c r="C43"/>
  <c r="Q29" i="5"/>
  <c r="B97" i="3" s="1"/>
  <c r="B41"/>
  <c r="Q41" i="5"/>
  <c r="C79" i="3" s="1"/>
  <c r="B79"/>
  <c r="Q55" i="5"/>
  <c r="Q86"/>
  <c r="B16" i="3"/>
  <c r="Q116" i="5"/>
  <c r="C42" i="3" s="1"/>
  <c r="B68"/>
  <c r="Q7" i="5"/>
  <c r="Q78"/>
  <c r="C88" i="3" s="1"/>
  <c r="B88"/>
  <c r="C81"/>
  <c r="C3"/>
  <c r="C47"/>
  <c r="C17"/>
  <c r="C8"/>
  <c r="C83"/>
  <c r="Q115" i="5"/>
  <c r="C34" i="3" s="1"/>
  <c r="B34"/>
  <c r="C33"/>
  <c r="C54"/>
  <c r="T7" i="5"/>
  <c r="B4" i="3"/>
  <c r="T8" i="5"/>
  <c r="B43" i="3"/>
  <c r="C28"/>
  <c r="B91"/>
  <c r="C74"/>
  <c r="B98"/>
  <c r="C93"/>
  <c r="C90"/>
  <c r="C64"/>
  <c r="C29"/>
  <c r="C62"/>
  <c r="B46"/>
  <c r="B85"/>
  <c r="C4"/>
  <c r="C18"/>
  <c r="B56"/>
  <c r="B7"/>
  <c r="B92"/>
  <c r="C89"/>
  <c r="C10"/>
  <c r="C50"/>
  <c r="B15"/>
  <c r="B37"/>
  <c r="C6"/>
  <c r="C44"/>
  <c r="B53"/>
  <c r="C95"/>
  <c r="B84"/>
  <c r="C32"/>
  <c r="B94"/>
  <c r="B38"/>
  <c r="B71"/>
  <c r="C9" l="1"/>
  <c r="B47"/>
  <c r="C16"/>
  <c r="B62"/>
  <c r="C70"/>
  <c r="B54"/>
  <c r="B19"/>
  <c r="C65"/>
  <c r="B69"/>
  <c r="C35"/>
  <c r="B86"/>
  <c r="B55"/>
  <c r="B33"/>
  <c r="B74"/>
  <c r="B9"/>
  <c r="C73"/>
  <c r="B25"/>
  <c r="B11"/>
  <c r="C49"/>
  <c r="C96"/>
  <c r="B17"/>
  <c r="B72"/>
  <c r="C68"/>
  <c r="B101"/>
  <c r="B60"/>
  <c r="B93"/>
  <c r="C45"/>
  <c r="B81"/>
  <c r="C41"/>
  <c r="B50"/>
  <c r="B40"/>
  <c r="B58"/>
  <c r="C87"/>
  <c r="C25"/>
  <c r="B100"/>
  <c r="C7"/>
  <c r="B20"/>
  <c r="C66"/>
  <c r="B48"/>
  <c r="C72"/>
  <c r="C86"/>
  <c r="B14"/>
  <c r="B30"/>
  <c r="C100"/>
  <c r="B18"/>
  <c r="C22"/>
  <c r="B59"/>
  <c r="C20"/>
  <c r="B45"/>
  <c r="B78"/>
  <c r="B36"/>
  <c r="C76"/>
  <c r="B2"/>
  <c r="C14"/>
  <c r="C97"/>
  <c r="B39"/>
  <c r="B27"/>
</calcChain>
</file>

<file path=xl/connections.xml><?xml version="1.0" encoding="utf-8"?>
<connections xmlns="http://schemas.openxmlformats.org/spreadsheetml/2006/main">
  <connection id="1" interval="8" name="Connection" type="4" refreshedVersion="3" deleted="1" background="1" refreshOnLoad="1" saveData="1">
    <webPr sourceData="1" parsePre="1" consecutive="1" xl2000="1" htmlTables="1">
      <tables count="1">
        <x v="3"/>
      </tables>
    </webPr>
  </connection>
  <connection id="2" interval="10" name="Connection1" type="4" refreshedVersion="3" deleted="1" background="1" refreshOnLoad="1" saveData="1">
    <webPr sourceData="1" parsePre="1" consecutive="1" xl2000="1" htmlTables="1">
      <tables count="1">
        <x v="3"/>
      </tables>
    </webPr>
  </connection>
</connections>
</file>

<file path=xl/sharedStrings.xml><?xml version="1.0" encoding="utf-8"?>
<sst xmlns="http://schemas.openxmlformats.org/spreadsheetml/2006/main" count="656" uniqueCount="275">
  <si>
    <t>Team</t>
  </si>
  <si>
    <t>Regional</t>
  </si>
  <si>
    <t>Rank</t>
  </si>
  <si>
    <t>Total</t>
  </si>
  <si>
    <t>OPR</t>
  </si>
  <si>
    <t>OPR Rank</t>
  </si>
  <si>
    <t>OPR Percentile</t>
  </si>
  <si>
    <t>DPR</t>
  </si>
  <si>
    <t>APR</t>
  </si>
  <si>
    <t>TPR</t>
  </si>
  <si>
    <t>TCPR</t>
  </si>
  <si>
    <t>AsPR</t>
  </si>
  <si>
    <t>Max</t>
  </si>
  <si>
    <t>QS</t>
  </si>
  <si>
    <t>AP</t>
  </si>
  <si>
    <t>TP</t>
  </si>
  <si>
    <t>TCP</t>
  </si>
  <si>
    <t>AsP</t>
  </si>
  <si>
    <t>Record</t>
  </si>
  <si>
    <t>2014mitry</t>
  </si>
  <si>
    <t>Qualification Schedule</t>
  </si>
  <si>
    <t>Time</t>
  </si>
  <si>
    <t>Match</t>
  </si>
  <si>
    <t>Red 1</t>
  </si>
  <si>
    <t>Red 2</t>
  </si>
  <si>
    <t>Red 3</t>
  </si>
  <si>
    <t>Blue 1</t>
  </si>
  <si>
    <t>Blue 2</t>
  </si>
  <si>
    <t>Blue 3</t>
  </si>
  <si>
    <t>Red 1 OPR</t>
  </si>
  <si>
    <t>Red 2 OPR</t>
  </si>
  <si>
    <t>Blue 1 OPR</t>
  </si>
  <si>
    <t>Blue 2 OPR</t>
  </si>
  <si>
    <t>Blue 3 OPR</t>
  </si>
  <si>
    <t>Red Auton</t>
  </si>
  <si>
    <t>Blue Auton</t>
  </si>
  <si>
    <t>Red Teleop</t>
  </si>
  <si>
    <t>Red Assist</t>
  </si>
  <si>
    <t>Red Truss</t>
  </si>
  <si>
    <t>Blue Teleop</t>
  </si>
  <si>
    <t>Blue Assist</t>
  </si>
  <si>
    <t>Blue Truss</t>
  </si>
  <si>
    <t>Red Score</t>
  </si>
  <si>
    <t>Blue Score</t>
  </si>
  <si>
    <t>4-8-0</t>
  </si>
  <si>
    <t>Wins</t>
  </si>
  <si>
    <t>Losses</t>
  </si>
  <si>
    <t>Assists</t>
  </si>
  <si>
    <t>Auton</t>
  </si>
  <si>
    <t>Teleop</t>
  </si>
  <si>
    <t>Truss/Catch</t>
  </si>
  <si>
    <t>*** Type desired team number into the yellow box at the top to get stats on that team ***</t>
  </si>
  <si>
    <t>Qualification Matches</t>
  </si>
  <si>
    <t>Red Prediction</t>
  </si>
  <si>
    <t>Blue Prediction</t>
  </si>
  <si>
    <t>Prediction Correct?</t>
  </si>
  <si>
    <t>Red Accuracy</t>
  </si>
  <si>
    <t>Blue Accuracy</t>
  </si>
  <si>
    <t>Avg Red Accuracy</t>
  </si>
  <si>
    <t>Avg Blue Accuracy</t>
  </si>
  <si>
    <t>Prediction Accuracy</t>
  </si>
  <si>
    <t>Avg Accuracy</t>
  </si>
  <si>
    <t>Max Score</t>
  </si>
  <si>
    <t>Min Score</t>
  </si>
  <si>
    <t>Average Score</t>
  </si>
  <si>
    <t>Median Score</t>
  </si>
  <si>
    <t>Std Deviation</t>
  </si>
  <si>
    <t>ASSIST</t>
  </si>
  <si>
    <t>AUTO</t>
  </si>
  <si>
    <t>T&amp;C</t>
  </si>
  <si>
    <t>TELEOP</t>
  </si>
  <si>
    <t>Record (W-L-T)</t>
  </si>
  <si>
    <t>DQ</t>
  </si>
  <si>
    <t>PLAYED</t>
  </si>
  <si>
    <t>6-4-0</t>
  </si>
  <si>
    <t>8-2-0</t>
  </si>
  <si>
    <t>7-3-0</t>
  </si>
  <si>
    <t>5-5-0</t>
  </si>
  <si>
    <t>3-7-0</t>
  </si>
  <si>
    <t>2-8-0</t>
  </si>
  <si>
    <t>4-6-0</t>
  </si>
  <si>
    <t>3-8-0</t>
  </si>
  <si>
    <t>Selection List:</t>
  </si>
  <si>
    <t>2014ilch</t>
  </si>
  <si>
    <t>11-1-0</t>
  </si>
  <si>
    <t>2014onwi</t>
  </si>
  <si>
    <t>10-1-0</t>
  </si>
  <si>
    <t>2014txho</t>
  </si>
  <si>
    <t>9-1-0</t>
  </si>
  <si>
    <t>2014casd</t>
  </si>
  <si>
    <t>10-2-0</t>
  </si>
  <si>
    <t>2014misjo</t>
  </si>
  <si>
    <t>2014milan</t>
  </si>
  <si>
    <t>2014njtab</t>
  </si>
  <si>
    <t>6-2-0</t>
  </si>
  <si>
    <t>2014ctsou</t>
  </si>
  <si>
    <t>8-1-0</t>
  </si>
  <si>
    <t>2014mnmi2</t>
  </si>
  <si>
    <t>2014onwa</t>
  </si>
  <si>
    <t>8-5-0</t>
  </si>
  <si>
    <t>2014waamv</t>
  </si>
  <si>
    <t>2014rismi</t>
  </si>
  <si>
    <t>2014miwat</t>
  </si>
  <si>
    <t>2014mabos</t>
  </si>
  <si>
    <t>8-3-0</t>
  </si>
  <si>
    <t>2014mrcmp</t>
  </si>
  <si>
    <t>7-2-0</t>
  </si>
  <si>
    <t>2014washo</t>
  </si>
  <si>
    <t>9-3-0</t>
  </si>
  <si>
    <t>2014vari</t>
  </si>
  <si>
    <t>2014cama</t>
  </si>
  <si>
    <t>2014nyny</t>
  </si>
  <si>
    <t>2014nhdur</t>
  </si>
  <si>
    <t>9-2-1</t>
  </si>
  <si>
    <t>2014ctgro</t>
  </si>
  <si>
    <t>2014tnkn</t>
  </si>
  <si>
    <t>2014nvlv</t>
  </si>
  <si>
    <t>8-2-1</t>
  </si>
  <si>
    <t>2014onnb</t>
  </si>
  <si>
    <t>2014nytr</t>
  </si>
  <si>
    <t>8-4-0</t>
  </si>
  <si>
    <t>2014necmp</t>
  </si>
  <si>
    <t>7-5-0</t>
  </si>
  <si>
    <t>2014nyro</t>
  </si>
  <si>
    <t>5-7-1</t>
  </si>
  <si>
    <t>2014miliv</t>
  </si>
  <si>
    <t>2014misou</t>
  </si>
  <si>
    <t>2014ncre</t>
  </si>
  <si>
    <t>2014micmp</t>
  </si>
  <si>
    <t>2014orosu</t>
  </si>
  <si>
    <t>2014txda</t>
  </si>
  <si>
    <t>2014code</t>
  </si>
  <si>
    <t>7-4-0</t>
  </si>
  <si>
    <t>6-7-0</t>
  </si>
  <si>
    <t>2014gadu</t>
  </si>
  <si>
    <t>2014mdba</t>
  </si>
  <si>
    <t>5-6-0</t>
  </si>
  <si>
    <t>6-6-0</t>
  </si>
  <si>
    <t>2014okok</t>
  </si>
  <si>
    <t>2014ohci</t>
  </si>
  <si>
    <t>5-7-0</t>
  </si>
  <si>
    <t>9-2-0</t>
  </si>
  <si>
    <t>2014inwl</t>
  </si>
  <si>
    <t>7-4-1</t>
  </si>
  <si>
    <t>7-6-0</t>
  </si>
  <si>
    <t>2014mokc</t>
  </si>
  <si>
    <t>4-7-0</t>
  </si>
  <si>
    <t>2014lake</t>
  </si>
  <si>
    <t>5-4-1</t>
  </si>
  <si>
    <t>2014wimi</t>
  </si>
  <si>
    <t>2-6-2</t>
  </si>
  <si>
    <t>2014arfa</t>
  </si>
  <si>
    <t>3-9-0</t>
  </si>
  <si>
    <t>2014ista</t>
  </si>
  <si>
    <t>2014onto</t>
  </si>
  <si>
    <t>2014pahat</t>
  </si>
  <si>
    <t>2014mndu</t>
  </si>
  <si>
    <t>2014mnmi</t>
  </si>
  <si>
    <t>2014mosl</t>
  </si>
  <si>
    <t>2014ilil</t>
  </si>
  <si>
    <t>3-8-1</t>
  </si>
  <si>
    <t>2014papi</t>
  </si>
  <si>
    <t>2014nyli</t>
  </si>
  <si>
    <t>2014flfo</t>
  </si>
  <si>
    <t>2014casa</t>
  </si>
  <si>
    <t>5-6-1</t>
  </si>
  <si>
    <t>3-6-1</t>
  </si>
  <si>
    <t>2014casb</t>
  </si>
  <si>
    <t>2014calb</t>
  </si>
  <si>
    <t>6-2-1</t>
  </si>
  <si>
    <t>2014qcmo</t>
  </si>
  <si>
    <t>2014hiho</t>
  </si>
  <si>
    <t>2014flor</t>
  </si>
  <si>
    <t>3-6-0</t>
  </si>
  <si>
    <t>2014abca</t>
  </si>
  <si>
    <t>4-9-0</t>
  </si>
  <si>
    <t>09:00</t>
  </si>
  <si>
    <t>09:06</t>
  </si>
  <si>
    <t>09:12</t>
  </si>
  <si>
    <t>09:18</t>
  </si>
  <si>
    <t>09:24</t>
  </si>
  <si>
    <t>09:30</t>
  </si>
  <si>
    <t>09:36</t>
  </si>
  <si>
    <t>09:42</t>
  </si>
  <si>
    <t>09:48</t>
  </si>
  <si>
    <t>09:54</t>
  </si>
  <si>
    <t>10:00</t>
  </si>
  <si>
    <t>10:06</t>
  </si>
  <si>
    <t>10:12</t>
  </si>
  <si>
    <t>10:18</t>
  </si>
  <si>
    <t>10:24</t>
  </si>
  <si>
    <t>10:30</t>
  </si>
  <si>
    <t>10:36</t>
  </si>
  <si>
    <t>10:42</t>
  </si>
  <si>
    <t>10:48</t>
  </si>
  <si>
    <t>10:54</t>
  </si>
  <si>
    <t>11:00</t>
  </si>
  <si>
    <t>11:06</t>
  </si>
  <si>
    <t>11:12</t>
  </si>
  <si>
    <t>11:18</t>
  </si>
  <si>
    <t>11:24</t>
  </si>
  <si>
    <t>11:36</t>
  </si>
  <si>
    <t>11:42</t>
  </si>
  <si>
    <t>11:48</t>
  </si>
  <si>
    <t>11:54</t>
  </si>
  <si>
    <t>01:00</t>
  </si>
  <si>
    <t>01:06</t>
  </si>
  <si>
    <t>01:12</t>
  </si>
  <si>
    <t>01:18</t>
  </si>
  <si>
    <t>01:24</t>
  </si>
  <si>
    <t>01:30</t>
  </si>
  <si>
    <t>01:36</t>
  </si>
  <si>
    <t>01:42</t>
  </si>
  <si>
    <t>01:48</t>
  </si>
  <si>
    <t>01:54</t>
  </si>
  <si>
    <t>02:00</t>
  </si>
  <si>
    <t>02:06</t>
  </si>
  <si>
    <t>02:12</t>
  </si>
  <si>
    <t>02:18</t>
  </si>
  <si>
    <t>02:24</t>
  </si>
  <si>
    <t>02:30</t>
  </si>
  <si>
    <t>02:36</t>
  </si>
  <si>
    <t>02:42</t>
  </si>
  <si>
    <t>02:48</t>
  </si>
  <si>
    <t>02:54</t>
  </si>
  <si>
    <t>03:00</t>
  </si>
  <si>
    <t>03:12</t>
  </si>
  <si>
    <t>03:18</t>
  </si>
  <si>
    <t>03:24</t>
  </si>
  <si>
    <t>03:30</t>
  </si>
  <si>
    <t>03:36</t>
  </si>
  <si>
    <t>03:42</t>
  </si>
  <si>
    <t>03:48</t>
  </si>
  <si>
    <t>03:54</t>
  </si>
  <si>
    <t>04:00</t>
  </si>
  <si>
    <t>04:06</t>
  </si>
  <si>
    <t>04:12</t>
  </si>
  <si>
    <t>04:18</t>
  </si>
  <si>
    <t>04:24</t>
  </si>
  <si>
    <t>04:30</t>
  </si>
  <si>
    <t>04:36</t>
  </si>
  <si>
    <t>04:42</t>
  </si>
  <si>
    <t>04:48</t>
  </si>
  <si>
    <t>04:54</t>
  </si>
  <si>
    <t>05:00</t>
  </si>
  <si>
    <t>05:06</t>
  </si>
  <si>
    <t>05:12</t>
  </si>
  <si>
    <t>05:18</t>
  </si>
  <si>
    <t>05:24</t>
  </si>
  <si>
    <t>05:30</t>
  </si>
  <si>
    <t>05:36</t>
  </si>
  <si>
    <t>05:42</t>
  </si>
  <si>
    <t>05:54</t>
  </si>
  <si>
    <t>11:30</t>
  </si>
  <si>
    <t>03:06</t>
  </si>
  <si>
    <t>08:15</t>
  </si>
  <si>
    <t>08:21</t>
  </si>
  <si>
    <t>08:27</t>
  </si>
  <si>
    <t>08:33</t>
  </si>
  <si>
    <t>08:39</t>
  </si>
  <si>
    <t>08:45</t>
  </si>
  <si>
    <t>08:51</t>
  </si>
  <si>
    <t>08:57</t>
  </si>
  <si>
    <t>09:09</t>
  </si>
  <si>
    <t>09:15</t>
  </si>
  <si>
    <t>09:21</t>
  </si>
  <si>
    <t>09:27</t>
  </si>
  <si>
    <t>09:33</t>
  </si>
  <si>
    <t>09:39</t>
  </si>
  <si>
    <t>09:45</t>
  </si>
  <si>
    <t>09:51</t>
  </si>
  <si>
    <t>05:48</t>
  </si>
  <si>
    <t>09:03</t>
  </si>
  <si>
    <t>Data as of Match Number 0</t>
  </si>
  <si>
    <t>DO NOT TOUCH - AUTOMATIC</t>
  </si>
</sst>
</file>

<file path=xl/styles.xml><?xml version="1.0" encoding="utf-8"?>
<styleSheet xmlns="http://schemas.openxmlformats.org/spreadsheetml/2006/main">
  <numFmts count="1">
    <numFmt numFmtId="164" formatCode="m\-d"/>
  </numFmts>
  <fonts count="1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rgb="FFFFFFFF"/>
      <name val="Arial"/>
      <family val="2"/>
    </font>
    <font>
      <sz val="9"/>
      <color theme="1"/>
      <name val="Arial"/>
      <family val="2"/>
    </font>
    <font>
      <b/>
      <sz val="28"/>
      <color theme="1"/>
      <name val="Calibri"/>
      <family val="2"/>
      <scheme val="minor"/>
    </font>
    <font>
      <sz val="12"/>
      <color rgb="FFFFFFFF"/>
      <name val="Arial"/>
      <family val="2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0"/>
      <color rgb="FFFFFFFF"/>
      <name val="Arial"/>
      <family val="2"/>
    </font>
    <font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54539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18" fontId="3" fillId="3" borderId="0" xfId="0" applyNumberFormat="1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1" fontId="0" fillId="5" borderId="0" xfId="0" applyNumberFormat="1" applyFill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1" xfId="0" applyBorder="1"/>
    <xf numFmtId="0" fontId="2" fillId="2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0" fillId="0" borderId="2" xfId="0" applyBorder="1"/>
    <xf numFmtId="1" fontId="0" fillId="5" borderId="0" xfId="0" applyNumberFormat="1" applyFill="1" applyBorder="1" applyAlignment="1">
      <alignment horizontal="center" vertical="center"/>
    </xf>
    <xf numFmtId="1" fontId="0" fillId="5" borderId="1" xfId="0" applyNumberFormat="1" applyFill="1" applyBorder="1" applyAlignment="1">
      <alignment horizontal="center" vertical="center"/>
    </xf>
    <xf numFmtId="1" fontId="0" fillId="5" borderId="2" xfId="0" applyNumberForma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5" borderId="0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1" fontId="0" fillId="5" borderId="5" xfId="0" applyNumberFormat="1" applyFill="1" applyBorder="1" applyAlignment="1">
      <alignment horizontal="center" vertical="center"/>
    </xf>
    <xf numFmtId="1" fontId="0" fillId="5" borderId="3" xfId="0" applyNumberFormat="1" applyFill="1" applyBorder="1" applyAlignment="1">
      <alignment horizontal="center" vertical="center"/>
    </xf>
    <xf numFmtId="1" fontId="0" fillId="5" borderId="4" xfId="0" applyNumberFormat="1" applyFill="1" applyBorder="1" applyAlignment="1">
      <alignment horizontal="center" vertical="center"/>
    </xf>
    <xf numFmtId="18" fontId="0" fillId="5" borderId="2" xfId="0" applyNumberFormat="1" applyFill="1" applyBorder="1" applyAlignment="1">
      <alignment horizontal="center" vertical="center"/>
    </xf>
    <xf numFmtId="18" fontId="0" fillId="5" borderId="5" xfId="0" applyNumberForma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0" fillId="0" borderId="0" xfId="0" applyFont="1" applyFill="1"/>
    <xf numFmtId="18" fontId="0" fillId="5" borderId="0" xfId="0" applyNumberFormat="1" applyFont="1" applyFill="1" applyAlignment="1">
      <alignment horizontal="center"/>
    </xf>
    <xf numFmtId="0" fontId="0" fillId="5" borderId="0" xfId="0" applyFont="1" applyFill="1" applyAlignment="1">
      <alignment horizontal="center"/>
    </xf>
    <xf numFmtId="1" fontId="0" fillId="5" borderId="0" xfId="0" applyNumberFormat="1" applyFill="1" applyAlignment="1">
      <alignment horizontal="center"/>
    </xf>
    <xf numFmtId="10" fontId="0" fillId="5" borderId="0" xfId="0" applyNumberFormat="1" applyFill="1" applyAlignment="1">
      <alignment horizontal="center"/>
    </xf>
    <xf numFmtId="10" fontId="0" fillId="5" borderId="11" xfId="0" applyNumberFormat="1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5" borderId="11" xfId="0" applyFill="1" applyBorder="1" applyAlignment="1">
      <alignment horizontal="center"/>
    </xf>
    <xf numFmtId="49" fontId="0" fillId="0" borderId="0" xfId="0" applyNumberFormat="1"/>
    <xf numFmtId="49" fontId="2" fillId="2" borderId="0" xfId="0" applyNumberFormat="1" applyFont="1" applyFill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6" fillId="6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8" fillId="0" borderId="0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10" fontId="7" fillId="5" borderId="7" xfId="0" applyNumberFormat="1" applyFont="1" applyFill="1" applyBorder="1" applyAlignment="1">
      <alignment horizontal="center"/>
    </xf>
    <xf numFmtId="10" fontId="7" fillId="5" borderId="9" xfId="0" applyNumberFormat="1" applyFont="1" applyFill="1" applyBorder="1" applyAlignment="1">
      <alignment horizontal="center"/>
    </xf>
    <xf numFmtId="0" fontId="4" fillId="6" borderId="0" xfId="0" applyFont="1" applyFill="1" applyAlignment="1">
      <alignment horizontal="center"/>
    </xf>
    <xf numFmtId="0" fontId="10" fillId="7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43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alignment horizontal="center" vertical="center" textRotation="0" wrapText="0" indent="0" relativeIndent="255" justifyLastLine="0" shrinkToFit="0" mergeCell="0" readingOrder="0"/>
    </dxf>
    <dxf>
      <alignment horizontal="center" vertical="center" textRotation="0" wrapText="0" indent="0" relativeIndent="255" justifyLastLine="0" shrinkToFit="0" mergeCell="0" readingOrder="0"/>
    </dxf>
    <dxf>
      <alignment horizontal="center" vertical="center" textRotation="0" wrapText="0" indent="0" relativeIndent="255" justifyLastLine="0" shrinkToFit="0" mergeCell="0" readingOrder="0"/>
    </dxf>
    <dxf>
      <alignment horizontal="center" vertical="center" textRotation="0" wrapText="0" indent="0" relativeIndent="255" justifyLastLine="0" shrinkToFit="0" mergeCell="0" readingOrder="0"/>
    </dxf>
    <dxf>
      <alignment horizontal="center" vertical="center" textRotation="0" wrapText="0" indent="0" relativeIndent="255" justifyLastLine="0" shrinkToFit="0" mergeCell="0" readingOrder="0"/>
    </dxf>
    <dxf>
      <alignment horizontal="center" vertical="center" textRotation="0" wrapText="0" indent="0" relativeIndent="255" justifyLastLine="0" shrinkToFit="0" mergeCell="0" readingOrder="0"/>
    </dxf>
    <dxf>
      <alignment horizontal="center" vertical="center" textRotation="0" wrapText="0" indent="0" relativeIndent="255" justifyLastLine="0" shrinkToFit="0" mergeCell="0" readingOrder="0"/>
    </dxf>
    <dxf>
      <alignment horizontal="center" vertical="center" textRotation="0" wrapText="0" indent="0" relativeIndent="255" justifyLastLine="0" shrinkToFit="0" mergeCell="0" readingOrder="0"/>
    </dxf>
    <dxf>
      <alignment horizontal="center" vertical="center" textRotation="0" wrapText="0" indent="0" relativeIndent="255" justifyLastLine="0" shrinkToFit="0" mergeCell="0" readingOrder="0"/>
    </dxf>
    <dxf>
      <alignment horizontal="center" vertical="center" textRotation="0" wrapText="0" indent="0" relativeIndent="255" justifyLastLine="0" shrinkToFit="0" mergeCell="0" readingOrder="0"/>
    </dxf>
    <dxf>
      <alignment horizontal="center" vertical="center" textRotation="0" wrapText="0" indent="0" relativeIndent="255" justifyLastLine="0" shrinkToFit="0" mergeCell="0" readingOrder="0"/>
    </dxf>
    <dxf>
      <alignment horizontal="center" vertical="center" textRotation="0" wrapText="0" indent="0" relativeIndent="255" justifyLastLine="0" shrinkToFit="0" mergeCell="0" readingOrder="0"/>
    </dxf>
    <dxf>
      <alignment horizontal="center" vertical="center" textRotation="0" wrapText="0" indent="0" relativeIndent="255" justifyLastLine="0" shrinkToFit="0" mergeCell="0" readingOrder="0"/>
    </dxf>
    <dxf>
      <alignment horizontal="center" vertical="center" textRotation="0" wrapText="0" indent="0" relativeIndent="255" justifyLastLine="0" shrinkToFit="0" mergeCell="0" readingOrder="0"/>
    </dxf>
    <dxf>
      <alignment horizontal="center" vertical="center" textRotation="0" wrapText="0" indent="0" relativeIndent="255" justifyLastLine="0" shrinkToFit="0" mergeCell="0" readingOrder="0"/>
    </dxf>
    <dxf>
      <alignment horizontal="center" vertical="center" textRotation="0" wrapText="0" indent="0" relativeIndent="255" justifyLastLine="0" shrinkToFit="0" mergeCell="0" readingOrder="0"/>
    </dxf>
    <dxf>
      <alignment horizontal="center" vertical="center" textRotation="0" wrapText="0" indent="0" relativeIndent="255" justifyLastLine="0" shrinkToFit="0" mergeCell="0" readingOrder="0"/>
    </dxf>
    <dxf>
      <alignment horizontal="center" vertical="center" textRotation="0" wrapText="0" indent="0" relativeIndent="255" justifyLastLine="0" shrinkToFit="0" mergeCell="0" readingOrder="0"/>
    </dxf>
    <dxf>
      <alignment horizontal="center" vertical="center" textRotation="0" wrapText="0" indent="0" relativeIndent="255" justifyLastLine="0" shrinkToFit="0" mergeCell="0" readingOrder="0"/>
    </dxf>
    <dxf>
      <alignment horizontal="center" vertical="center" textRotation="0" wrapText="0" indent="0" relativeIndent="255" justifyLastLine="0" shrinkToFit="0" mergeCell="0" readingOrder="0"/>
    </dxf>
    <dxf>
      <alignment horizontal="center" vertical="center" textRotation="0" wrapText="0" indent="0" relativeIndent="255" justifyLastLine="0" shrinkToFit="0" mergeCell="0" readingOrder="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name="2014micmp_results" refreshOnLoad="1" growShrinkType="overwriteClear" fillFormulas="1" adjustColumnWidth="0" connectionId="1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rankings" refreshOnLoad="1" growShrinkType="overwriteClear" fillFormulas="1" adjustColumnWidth="0" connectionId="2" autoFormatId="16" applyNumberFormats="0" applyBorderFormats="0" applyFontFormats="1" applyPatternFormats="1" applyAlignmentFormats="0" applyWidthHeightFormats="0"/>
</file>

<file path=xl/tables/table1.xml><?xml version="1.0" encoding="utf-8"?>
<table xmlns="http://schemas.openxmlformats.org/spreadsheetml/2006/main" id="1" name="Table8" displayName="Table8" ref="A1:S101" totalsRowShown="0" headerRowDxfId="42" dataDxfId="41">
  <autoFilter ref="A1:S101"/>
  <sortState ref="A2:S66">
    <sortCondition ref="C1:C66"/>
  </sortState>
  <tableColumns count="19">
    <tableColumn id="1" name="Team" dataDxfId="40"/>
    <tableColumn id="2" name="Regional" dataDxfId="39"/>
    <tableColumn id="3" name="Rank" dataDxfId="38"/>
    <tableColumn id="4" name="Total" dataDxfId="37"/>
    <tableColumn id="5" name="OPR" dataDxfId="36"/>
    <tableColumn id="6" name="OPR Rank" dataDxfId="35"/>
    <tableColumn id="7" name="OPR Percentile" dataDxfId="34"/>
    <tableColumn id="8" name="DPR" dataDxfId="33"/>
    <tableColumn id="9" name="APR" dataDxfId="32"/>
    <tableColumn id="10" name="TPR" dataDxfId="31"/>
    <tableColumn id="11" name="TCPR" dataDxfId="30"/>
    <tableColumn id="12" name="AsPR" dataDxfId="29"/>
    <tableColumn id="13" name="Max" dataDxfId="28"/>
    <tableColumn id="14" name="QS" dataDxfId="27"/>
    <tableColumn id="15" name="AP" dataDxfId="26"/>
    <tableColumn id="16" name="TP" dataDxfId="25"/>
    <tableColumn id="17" name="TCP" dataDxfId="24"/>
    <tableColumn id="18" name="AsP" dataDxfId="23"/>
    <tableColumn id="19" name="Record" dataDxfId="22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01"/>
  <sheetViews>
    <sheetView workbookViewId="0"/>
  </sheetViews>
  <sheetFormatPr defaultRowHeight="15"/>
  <cols>
    <col min="2" max="2" width="10.85546875" customWidth="1"/>
    <col min="6" max="6" width="11.5703125" customWidth="1"/>
    <col min="7" max="7" width="16.42578125" customWidth="1"/>
    <col min="19" max="19" width="9.28515625" customWidth="1"/>
  </cols>
  <sheetData>
    <row r="1" spans="1:19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>
      <c r="A2" s="1">
        <v>1625</v>
      </c>
      <c r="B2" s="1" t="s">
        <v>83</v>
      </c>
      <c r="C2" s="1">
        <v>2</v>
      </c>
      <c r="D2" s="1">
        <v>2250</v>
      </c>
      <c r="E2" s="1">
        <v>130.82413003233401</v>
      </c>
      <c r="F2" s="1">
        <v>3</v>
      </c>
      <c r="G2" s="1">
        <v>99.952527889864712</v>
      </c>
      <c r="H2" s="1">
        <v>19.391422919431399</v>
      </c>
      <c r="I2" s="1">
        <v>32.484101927554498</v>
      </c>
      <c r="J2" s="1">
        <v>46.090792180121298</v>
      </c>
      <c r="K2" s="1">
        <v>29.750527788421099</v>
      </c>
      <c r="L2" s="1">
        <v>22.9584800885563</v>
      </c>
      <c r="M2" s="1">
        <v>275</v>
      </c>
      <c r="N2" s="1">
        <v>22</v>
      </c>
      <c r="O2" s="1">
        <v>577</v>
      </c>
      <c r="P2" s="1">
        <v>803</v>
      </c>
      <c r="Q2" s="1">
        <v>450</v>
      </c>
      <c r="R2" s="1">
        <v>420</v>
      </c>
      <c r="S2" s="1" t="s">
        <v>84</v>
      </c>
    </row>
    <row r="3" spans="1:19">
      <c r="A3" s="1">
        <v>2056</v>
      </c>
      <c r="B3" s="1" t="s">
        <v>85</v>
      </c>
      <c r="C3" s="1">
        <v>2</v>
      </c>
      <c r="D3" s="1">
        <v>1997</v>
      </c>
      <c r="E3" s="1">
        <v>120.260927606507</v>
      </c>
      <c r="F3" s="1">
        <v>9</v>
      </c>
      <c r="G3" s="1">
        <v>99.810111559458818</v>
      </c>
      <c r="H3" s="1">
        <v>19.427326825785201</v>
      </c>
      <c r="I3" s="1">
        <v>31.272156284146</v>
      </c>
      <c r="J3" s="1">
        <v>39.189394075687403</v>
      </c>
      <c r="K3" s="1">
        <v>23.050019137758099</v>
      </c>
      <c r="L3" s="1">
        <v>26.916157433816799</v>
      </c>
      <c r="M3" s="1">
        <v>242</v>
      </c>
      <c r="N3" s="1">
        <v>20</v>
      </c>
      <c r="O3" s="1">
        <v>593</v>
      </c>
      <c r="P3" s="1">
        <v>584</v>
      </c>
      <c r="Q3" s="1">
        <v>370</v>
      </c>
      <c r="R3" s="1">
        <v>450</v>
      </c>
      <c r="S3" s="1" t="s">
        <v>86</v>
      </c>
    </row>
    <row r="4" spans="1:19">
      <c r="A4" s="1">
        <v>1477</v>
      </c>
      <c r="B4" s="1" t="s">
        <v>87</v>
      </c>
      <c r="C4" s="1">
        <v>2</v>
      </c>
      <c r="D4" s="1">
        <v>1676</v>
      </c>
      <c r="E4" s="1">
        <v>108.29061524989299</v>
      </c>
      <c r="F4" s="1">
        <v>21</v>
      </c>
      <c r="G4" s="1">
        <v>99.525278898647045</v>
      </c>
      <c r="H4" s="1">
        <v>41.238131345274297</v>
      </c>
      <c r="I4" s="1">
        <v>23.613473497521198</v>
      </c>
      <c r="J4" s="1">
        <v>38.6506434711726</v>
      </c>
      <c r="K4" s="1">
        <v>5.4170049617585398</v>
      </c>
      <c r="L4" s="1">
        <v>43.579091507676502</v>
      </c>
      <c r="M4" s="1">
        <v>235</v>
      </c>
      <c r="N4" s="1">
        <v>18</v>
      </c>
      <c r="O4" s="1">
        <v>466</v>
      </c>
      <c r="P4" s="1">
        <v>480</v>
      </c>
      <c r="Q4" s="1">
        <v>140</v>
      </c>
      <c r="R4" s="1">
        <v>590</v>
      </c>
      <c r="S4" s="1" t="s">
        <v>88</v>
      </c>
    </row>
    <row r="5" spans="1:19">
      <c r="A5" s="1">
        <v>2485</v>
      </c>
      <c r="B5" s="1" t="s">
        <v>89</v>
      </c>
      <c r="C5" s="1">
        <v>3</v>
      </c>
      <c r="D5" s="1">
        <v>1663</v>
      </c>
      <c r="E5" s="1">
        <v>107.93311288193399</v>
      </c>
      <c r="F5" s="1">
        <v>23</v>
      </c>
      <c r="G5" s="1">
        <v>99.477806788511742</v>
      </c>
      <c r="H5" s="1">
        <v>-1.6062667597426701</v>
      </c>
      <c r="I5" s="1">
        <v>22.3383773631537</v>
      </c>
      <c r="J5" s="1">
        <v>50.846621363908397</v>
      </c>
      <c r="K5" s="1">
        <v>9.3496330864260493</v>
      </c>
      <c r="L5" s="1">
        <v>24.9630442131173</v>
      </c>
      <c r="M5" s="1">
        <v>255</v>
      </c>
      <c r="N5" s="1">
        <v>20</v>
      </c>
      <c r="O5" s="1">
        <v>420</v>
      </c>
      <c r="P5" s="1">
        <v>763</v>
      </c>
      <c r="Q5" s="1">
        <v>170</v>
      </c>
      <c r="R5" s="1">
        <v>310</v>
      </c>
      <c r="S5" s="1" t="s">
        <v>86</v>
      </c>
    </row>
    <row r="6" spans="1:19">
      <c r="A6" s="1">
        <v>33</v>
      </c>
      <c r="B6" s="1" t="s">
        <v>19</v>
      </c>
      <c r="C6" s="1">
        <v>5</v>
      </c>
      <c r="D6" s="1">
        <v>1950</v>
      </c>
      <c r="E6" s="1">
        <v>106.637562610092</v>
      </c>
      <c r="F6" s="1">
        <v>25</v>
      </c>
      <c r="G6" s="1">
        <v>99.430334678376454</v>
      </c>
      <c r="H6" s="1">
        <v>14.7899605505772</v>
      </c>
      <c r="I6" s="1">
        <v>33.137512799750098</v>
      </c>
      <c r="J6" s="1">
        <v>26.197762332800401</v>
      </c>
      <c r="K6" s="1">
        <v>8.2770625304703795</v>
      </c>
      <c r="L6" s="1">
        <v>39.350791748466897</v>
      </c>
      <c r="M6" s="1">
        <v>253</v>
      </c>
      <c r="N6" s="1">
        <v>20</v>
      </c>
      <c r="O6" s="1">
        <v>617</v>
      </c>
      <c r="P6" s="1">
        <v>463</v>
      </c>
      <c r="Q6" s="1">
        <v>180</v>
      </c>
      <c r="R6" s="1">
        <v>690</v>
      </c>
      <c r="S6" s="1" t="s">
        <v>90</v>
      </c>
    </row>
    <row r="7" spans="1:19">
      <c r="A7" s="1">
        <v>27</v>
      </c>
      <c r="B7" s="1" t="s">
        <v>91</v>
      </c>
      <c r="C7" s="1">
        <v>3</v>
      </c>
      <c r="D7" s="1">
        <v>2059</v>
      </c>
      <c r="E7" s="1">
        <v>106.113203413205</v>
      </c>
      <c r="F7" s="1">
        <v>27</v>
      </c>
      <c r="G7" s="1">
        <v>99.382862568241165</v>
      </c>
      <c r="H7" s="1">
        <v>25.251019505895599</v>
      </c>
      <c r="I7" s="1">
        <v>31.090345545218799</v>
      </c>
      <c r="J7" s="1">
        <v>27.714207730434801</v>
      </c>
      <c r="K7" s="1">
        <v>10.298964678347801</v>
      </c>
      <c r="L7" s="1">
        <v>37.009685459203602</v>
      </c>
      <c r="M7" s="1">
        <v>246</v>
      </c>
      <c r="N7" s="1">
        <v>20</v>
      </c>
      <c r="O7" s="1">
        <v>665</v>
      </c>
      <c r="P7" s="1">
        <v>504</v>
      </c>
      <c r="Q7" s="1">
        <v>240</v>
      </c>
      <c r="R7" s="1">
        <v>650</v>
      </c>
      <c r="S7" s="1" t="s">
        <v>90</v>
      </c>
    </row>
    <row r="8" spans="1:19">
      <c r="A8" s="1">
        <v>1918</v>
      </c>
      <c r="B8" s="1" t="s">
        <v>92</v>
      </c>
      <c r="C8" s="1">
        <v>2</v>
      </c>
      <c r="D8" s="1">
        <v>2043</v>
      </c>
      <c r="E8" s="1">
        <v>105.471607703666</v>
      </c>
      <c r="F8" s="1">
        <v>30</v>
      </c>
      <c r="G8" s="1">
        <v>99.311654403038219</v>
      </c>
      <c r="H8" s="1">
        <v>42.607898611410803</v>
      </c>
      <c r="I8" s="1">
        <v>27.4013561840042</v>
      </c>
      <c r="J8" s="1">
        <v>32.351822587854898</v>
      </c>
      <c r="K8" s="1">
        <v>11.873643015364401</v>
      </c>
      <c r="L8" s="1">
        <v>33.844785916443001</v>
      </c>
      <c r="M8" s="1">
        <v>260</v>
      </c>
      <c r="N8" s="1">
        <v>20</v>
      </c>
      <c r="O8" s="1">
        <v>619</v>
      </c>
      <c r="P8" s="1">
        <v>554</v>
      </c>
      <c r="Q8" s="1">
        <v>280</v>
      </c>
      <c r="R8" s="1">
        <v>590</v>
      </c>
      <c r="S8" s="1" t="s">
        <v>90</v>
      </c>
    </row>
    <row r="9" spans="1:19">
      <c r="A9" s="1">
        <v>2590</v>
      </c>
      <c r="B9" s="1" t="s">
        <v>93</v>
      </c>
      <c r="C9" s="1">
        <v>4</v>
      </c>
      <c r="D9" s="1">
        <v>1224</v>
      </c>
      <c r="E9" s="1">
        <v>104.005123276175</v>
      </c>
      <c r="F9" s="1">
        <v>31</v>
      </c>
      <c r="G9" s="1">
        <v>99.287918347970574</v>
      </c>
      <c r="H9" s="1">
        <v>23.257868080950601</v>
      </c>
      <c r="I9" s="1">
        <v>41.481102522402601</v>
      </c>
      <c r="J9" s="1">
        <v>25.644331576463301</v>
      </c>
      <c r="K9" s="1">
        <v>11.908496632310801</v>
      </c>
      <c r="L9" s="1">
        <v>24.971192544998399</v>
      </c>
      <c r="M9" s="1">
        <v>211</v>
      </c>
      <c r="N9" s="1">
        <v>12</v>
      </c>
      <c r="O9" s="1">
        <v>501</v>
      </c>
      <c r="P9" s="1">
        <v>263</v>
      </c>
      <c r="Q9" s="1">
        <v>150</v>
      </c>
      <c r="R9" s="1">
        <v>310</v>
      </c>
      <c r="S9" s="1" t="s">
        <v>94</v>
      </c>
    </row>
    <row r="10" spans="1:19">
      <c r="A10" s="1">
        <v>195</v>
      </c>
      <c r="B10" s="1" t="s">
        <v>95</v>
      </c>
      <c r="C10" s="1">
        <v>1</v>
      </c>
      <c r="D10" s="1">
        <v>1421</v>
      </c>
      <c r="E10" s="1">
        <v>99.564491357882403</v>
      </c>
      <c r="F10" s="1">
        <v>43</v>
      </c>
      <c r="G10" s="1">
        <v>99.003085687158801</v>
      </c>
      <c r="H10" s="1">
        <v>6.2185901998859201</v>
      </c>
      <c r="I10" s="1">
        <v>26.964812867794201</v>
      </c>
      <c r="J10" s="1">
        <v>33.175672684934099</v>
      </c>
      <c r="K10" s="1">
        <v>17.6034884673474</v>
      </c>
      <c r="L10" s="1">
        <v>21.031739863053101</v>
      </c>
      <c r="M10" s="1">
        <v>195</v>
      </c>
      <c r="N10" s="1">
        <v>16</v>
      </c>
      <c r="O10" s="1">
        <v>446</v>
      </c>
      <c r="P10" s="1">
        <v>405</v>
      </c>
      <c r="Q10" s="1">
        <v>260</v>
      </c>
      <c r="R10" s="1">
        <v>310</v>
      </c>
      <c r="S10" s="1" t="s">
        <v>96</v>
      </c>
    </row>
    <row r="11" spans="1:19">
      <c r="A11" s="1">
        <v>2175</v>
      </c>
      <c r="B11" s="1" t="s">
        <v>97</v>
      </c>
      <c r="C11" s="1">
        <v>9</v>
      </c>
      <c r="D11" s="1">
        <v>1534</v>
      </c>
      <c r="E11" s="1">
        <v>93.057936261989695</v>
      </c>
      <c r="F11" s="1">
        <v>65</v>
      </c>
      <c r="G11" s="1">
        <v>98.480892475670544</v>
      </c>
      <c r="H11" s="1">
        <v>39.309268730503298</v>
      </c>
      <c r="I11" s="1">
        <v>25.4254457013969</v>
      </c>
      <c r="J11" s="1">
        <v>26.125994844994</v>
      </c>
      <c r="K11" s="1">
        <v>21.531342297115899</v>
      </c>
      <c r="L11" s="1">
        <v>20.0321446112868</v>
      </c>
      <c r="M11" s="1">
        <v>291</v>
      </c>
      <c r="N11" s="1">
        <v>14</v>
      </c>
      <c r="O11" s="1">
        <v>422</v>
      </c>
      <c r="P11" s="1">
        <v>482</v>
      </c>
      <c r="Q11" s="1">
        <v>320</v>
      </c>
      <c r="R11" s="1">
        <v>310</v>
      </c>
      <c r="S11" s="1" t="s">
        <v>76</v>
      </c>
    </row>
    <row r="12" spans="1:19">
      <c r="A12" s="1">
        <v>781</v>
      </c>
      <c r="B12" s="1" t="s">
        <v>98</v>
      </c>
      <c r="C12" s="1">
        <v>7</v>
      </c>
      <c r="D12" s="1">
        <v>2229</v>
      </c>
      <c r="E12" s="1">
        <v>89.764801060238199</v>
      </c>
      <c r="F12" s="1">
        <v>82</v>
      </c>
      <c r="G12" s="1">
        <v>98.077379539520535</v>
      </c>
      <c r="H12" s="1">
        <v>11.520582601625501</v>
      </c>
      <c r="I12" s="1">
        <v>16.265442216595002</v>
      </c>
      <c r="J12" s="1">
        <v>35.659670528468197</v>
      </c>
      <c r="K12" s="1">
        <v>11.2345403809668</v>
      </c>
      <c r="L12" s="1">
        <v>26.605147934208102</v>
      </c>
      <c r="M12" s="1">
        <v>315</v>
      </c>
      <c r="N12" s="1">
        <v>16</v>
      </c>
      <c r="O12" s="1">
        <v>530</v>
      </c>
      <c r="P12" s="1">
        <v>779</v>
      </c>
      <c r="Q12" s="1">
        <v>330</v>
      </c>
      <c r="R12" s="1">
        <v>590</v>
      </c>
      <c r="S12" s="1" t="s">
        <v>99</v>
      </c>
    </row>
    <row r="13" spans="1:19">
      <c r="A13" s="1">
        <v>3393</v>
      </c>
      <c r="B13" s="1" t="s">
        <v>100</v>
      </c>
      <c r="C13" s="1">
        <v>1</v>
      </c>
      <c r="D13" s="1">
        <v>1582</v>
      </c>
      <c r="E13" s="1">
        <v>89.721598903609802</v>
      </c>
      <c r="F13" s="1">
        <v>83</v>
      </c>
      <c r="G13" s="1">
        <v>98.053643484452877</v>
      </c>
      <c r="H13" s="1">
        <v>-0.66705151845399102</v>
      </c>
      <c r="I13" s="1">
        <v>13.820114253347599</v>
      </c>
      <c r="J13" s="1">
        <v>41.239418686008001</v>
      </c>
      <c r="K13" s="1">
        <v>15.716234821897</v>
      </c>
      <c r="L13" s="1">
        <v>18.9458311423571</v>
      </c>
      <c r="M13" s="1">
        <v>265</v>
      </c>
      <c r="N13" s="1">
        <v>22</v>
      </c>
      <c r="O13" s="1">
        <v>336</v>
      </c>
      <c r="P13" s="1">
        <v>666</v>
      </c>
      <c r="Q13" s="1">
        <v>230</v>
      </c>
      <c r="R13" s="1">
        <v>350</v>
      </c>
      <c r="S13" s="1" t="s">
        <v>84</v>
      </c>
    </row>
    <row r="14" spans="1:19">
      <c r="A14" s="1">
        <v>2959</v>
      </c>
      <c r="B14" s="1" t="s">
        <v>91</v>
      </c>
      <c r="C14" s="1">
        <v>2</v>
      </c>
      <c r="D14" s="1">
        <v>1697</v>
      </c>
      <c r="E14" s="1">
        <v>88.051911663133893</v>
      </c>
      <c r="F14" s="1">
        <v>96</v>
      </c>
      <c r="G14" s="1">
        <v>97.74507476857346</v>
      </c>
      <c r="H14" s="1">
        <v>4.2400317741539704</v>
      </c>
      <c r="I14" s="1">
        <v>25.7174427136943</v>
      </c>
      <c r="J14" s="1">
        <v>28.830717663064299</v>
      </c>
      <c r="K14" s="1">
        <v>13.508886635703</v>
      </c>
      <c r="L14" s="1">
        <v>19.994864650672099</v>
      </c>
      <c r="M14" s="1">
        <v>227</v>
      </c>
      <c r="N14" s="1">
        <v>22</v>
      </c>
      <c r="O14" s="1">
        <v>591</v>
      </c>
      <c r="P14" s="1">
        <v>466</v>
      </c>
      <c r="Q14" s="1">
        <v>240</v>
      </c>
      <c r="R14" s="1">
        <v>400</v>
      </c>
      <c r="S14" s="1" t="s">
        <v>84</v>
      </c>
    </row>
    <row r="15" spans="1:19">
      <c r="A15" s="1">
        <v>1519</v>
      </c>
      <c r="B15" s="1" t="s">
        <v>101</v>
      </c>
      <c r="C15" s="1">
        <v>1</v>
      </c>
      <c r="D15" s="1">
        <v>1618</v>
      </c>
      <c r="E15" s="1">
        <v>87.812226915965297</v>
      </c>
      <c r="F15" s="1">
        <v>100</v>
      </c>
      <c r="G15" s="1">
        <v>97.650130548302869</v>
      </c>
      <c r="H15" s="1">
        <v>17.7768673266789</v>
      </c>
      <c r="I15" s="1">
        <v>27.414821177550799</v>
      </c>
      <c r="J15" s="1">
        <v>20.303083791995</v>
      </c>
      <c r="K15" s="1">
        <v>20.490701440568799</v>
      </c>
      <c r="L15" s="1">
        <v>21.7410395198348</v>
      </c>
      <c r="M15" s="1">
        <v>218</v>
      </c>
      <c r="N15" s="1">
        <v>22</v>
      </c>
      <c r="O15" s="1">
        <v>547</v>
      </c>
      <c r="P15" s="1">
        <v>331</v>
      </c>
      <c r="Q15" s="1">
        <v>350</v>
      </c>
      <c r="R15" s="1">
        <v>390</v>
      </c>
      <c r="S15" s="1" t="s">
        <v>84</v>
      </c>
    </row>
    <row r="16" spans="1:19">
      <c r="A16" s="1">
        <v>2137</v>
      </c>
      <c r="B16" s="1" t="s">
        <v>102</v>
      </c>
      <c r="C16" s="1">
        <v>1</v>
      </c>
      <c r="D16" s="1">
        <v>1981</v>
      </c>
      <c r="E16" s="1">
        <v>87.371123904326197</v>
      </c>
      <c r="F16" s="1">
        <v>105</v>
      </c>
      <c r="G16" s="1">
        <v>97.531450272964634</v>
      </c>
      <c r="H16" s="1">
        <v>-9.1944331041633198</v>
      </c>
      <c r="I16" s="1">
        <v>27.373647848689199</v>
      </c>
      <c r="J16" s="1">
        <v>20.3394356587023</v>
      </c>
      <c r="K16" s="1">
        <v>10.7419219642293</v>
      </c>
      <c r="L16" s="1">
        <v>28.9161184327053</v>
      </c>
      <c r="M16" s="1">
        <v>336</v>
      </c>
      <c r="N16" s="1">
        <v>22</v>
      </c>
      <c r="O16" s="1">
        <v>597</v>
      </c>
      <c r="P16" s="1">
        <v>564</v>
      </c>
      <c r="Q16" s="1">
        <v>240</v>
      </c>
      <c r="R16" s="1">
        <v>580</v>
      </c>
      <c r="S16" s="1" t="s">
        <v>84</v>
      </c>
    </row>
    <row r="17" spans="1:19">
      <c r="A17" s="1">
        <v>3467</v>
      </c>
      <c r="B17" s="1" t="s">
        <v>103</v>
      </c>
      <c r="C17" s="1">
        <v>2</v>
      </c>
      <c r="D17" s="1">
        <v>1658</v>
      </c>
      <c r="E17" s="1">
        <v>85.357114684358606</v>
      </c>
      <c r="F17" s="1">
        <v>120</v>
      </c>
      <c r="G17" s="1">
        <v>97.175409446949914</v>
      </c>
      <c r="H17" s="1">
        <v>4.5394934880328197</v>
      </c>
      <c r="I17" s="1">
        <v>25.7132166498949</v>
      </c>
      <c r="J17" s="1">
        <v>24.6232032282449</v>
      </c>
      <c r="K17" s="1">
        <v>13.842903883231999</v>
      </c>
      <c r="L17" s="1">
        <v>21.177790922986599</v>
      </c>
      <c r="M17" s="1">
        <v>205</v>
      </c>
      <c r="N17" s="1">
        <v>22</v>
      </c>
      <c r="O17" s="1">
        <v>562</v>
      </c>
      <c r="P17" s="1">
        <v>446</v>
      </c>
      <c r="Q17" s="1">
        <v>270</v>
      </c>
      <c r="R17" s="1">
        <v>380</v>
      </c>
      <c r="S17" s="1" t="s">
        <v>84</v>
      </c>
    </row>
    <row r="18" spans="1:19">
      <c r="A18" s="1">
        <v>1538</v>
      </c>
      <c r="B18" s="1" t="s">
        <v>89</v>
      </c>
      <c r="C18" s="1">
        <v>9</v>
      </c>
      <c r="D18" s="1">
        <v>1439</v>
      </c>
      <c r="E18" s="1">
        <v>84.869011257695902</v>
      </c>
      <c r="F18" s="1">
        <v>122</v>
      </c>
      <c r="G18" s="1">
        <v>97.127937336814625</v>
      </c>
      <c r="H18" s="1">
        <v>11.2875432425894</v>
      </c>
      <c r="I18" s="1">
        <v>22.694529104485198</v>
      </c>
      <c r="J18" s="1">
        <v>29.40253939354</v>
      </c>
      <c r="K18" s="1">
        <v>16.902011735345202</v>
      </c>
      <c r="L18" s="1">
        <v>17.255573544336698</v>
      </c>
      <c r="M18" s="1">
        <v>215</v>
      </c>
      <c r="N18" s="1">
        <v>16</v>
      </c>
      <c r="O18" s="1">
        <v>415</v>
      </c>
      <c r="P18" s="1">
        <v>544</v>
      </c>
      <c r="Q18" s="1">
        <v>250</v>
      </c>
      <c r="R18" s="1">
        <v>230</v>
      </c>
      <c r="S18" s="1" t="s">
        <v>104</v>
      </c>
    </row>
    <row r="19" spans="1:19">
      <c r="A19" s="1">
        <v>357</v>
      </c>
      <c r="B19" s="1" t="s">
        <v>105</v>
      </c>
      <c r="C19" s="1">
        <v>44</v>
      </c>
      <c r="D19" s="1">
        <v>1931</v>
      </c>
      <c r="E19" s="1">
        <v>83.746664133360198</v>
      </c>
      <c r="F19" s="1">
        <v>130</v>
      </c>
      <c r="G19" s="1">
        <v>96.938048896273443</v>
      </c>
      <c r="H19" s="1">
        <v>52.232777562712798</v>
      </c>
      <c r="I19" s="1">
        <v>23.622534671632</v>
      </c>
      <c r="J19" s="1">
        <v>27.595351190456299</v>
      </c>
      <c r="K19" s="1">
        <v>11.685130834992201</v>
      </c>
      <c r="L19" s="1">
        <v>21.205354254475701</v>
      </c>
      <c r="M19" s="1">
        <v>250</v>
      </c>
      <c r="N19" s="1">
        <v>8</v>
      </c>
      <c r="O19" s="1">
        <v>641</v>
      </c>
      <c r="P19" s="1">
        <v>480</v>
      </c>
      <c r="Q19" s="1">
        <v>270</v>
      </c>
      <c r="R19" s="1">
        <v>540</v>
      </c>
      <c r="S19" s="1" t="s">
        <v>44</v>
      </c>
    </row>
    <row r="20" spans="1:19">
      <c r="A20" s="1">
        <v>175</v>
      </c>
      <c r="B20" s="1" t="s">
        <v>95</v>
      </c>
      <c r="C20" s="1">
        <v>3</v>
      </c>
      <c r="D20" s="1">
        <v>1155</v>
      </c>
      <c r="E20" s="1">
        <v>82.674845396441498</v>
      </c>
      <c r="F20" s="1">
        <v>139</v>
      </c>
      <c r="G20" s="1">
        <v>96.724424400664617</v>
      </c>
      <c r="H20" s="1">
        <v>10.246434856283599</v>
      </c>
      <c r="I20" s="1">
        <v>14.605358859513601</v>
      </c>
      <c r="J20" s="1">
        <v>34.781806950359503</v>
      </c>
      <c r="K20" s="1">
        <v>20.5007761730152</v>
      </c>
      <c r="L20" s="1">
        <v>13.966182895919999</v>
      </c>
      <c r="M20" s="1">
        <v>226</v>
      </c>
      <c r="N20" s="1">
        <v>14</v>
      </c>
      <c r="O20" s="1">
        <v>290</v>
      </c>
      <c r="P20" s="1">
        <v>415</v>
      </c>
      <c r="Q20" s="1">
        <v>260</v>
      </c>
      <c r="R20" s="1">
        <v>190</v>
      </c>
      <c r="S20" s="1" t="s">
        <v>106</v>
      </c>
    </row>
    <row r="21" spans="1:19">
      <c r="A21" s="1">
        <v>4911</v>
      </c>
      <c r="B21" s="1" t="s">
        <v>107</v>
      </c>
      <c r="C21" s="1">
        <v>3</v>
      </c>
      <c r="D21" s="1">
        <v>1728</v>
      </c>
      <c r="E21" s="1">
        <v>81.657599787429206</v>
      </c>
      <c r="F21" s="1">
        <v>148</v>
      </c>
      <c r="G21" s="1">
        <v>96.510799905055777</v>
      </c>
      <c r="H21" s="1">
        <v>12.265392582582299</v>
      </c>
      <c r="I21" s="1">
        <v>25.460053809085998</v>
      </c>
      <c r="J21" s="1">
        <v>31.431950445450301</v>
      </c>
      <c r="K21" s="1">
        <v>15.069278614518501</v>
      </c>
      <c r="L21" s="1">
        <v>9.6963169183743005</v>
      </c>
      <c r="M21" s="1">
        <v>236</v>
      </c>
      <c r="N21" s="1">
        <v>18</v>
      </c>
      <c r="O21" s="1">
        <v>567</v>
      </c>
      <c r="P21" s="1">
        <v>561</v>
      </c>
      <c r="Q21" s="1">
        <v>300</v>
      </c>
      <c r="R21" s="1">
        <v>300</v>
      </c>
      <c r="S21" s="1" t="s">
        <v>108</v>
      </c>
    </row>
    <row r="22" spans="1:19">
      <c r="A22" s="1">
        <v>2607</v>
      </c>
      <c r="B22" s="1" t="s">
        <v>109</v>
      </c>
      <c r="C22" s="1">
        <v>1</v>
      </c>
      <c r="D22" s="1">
        <v>1095</v>
      </c>
      <c r="E22" s="1">
        <v>80.391220426326797</v>
      </c>
      <c r="F22" s="1">
        <v>160</v>
      </c>
      <c r="G22" s="1">
        <v>96.225967244244003</v>
      </c>
      <c r="H22" s="1">
        <v>-0.24810668981613099</v>
      </c>
      <c r="I22" s="1">
        <v>28.1978893812203</v>
      </c>
      <c r="J22" s="1">
        <v>21.3596511732352</v>
      </c>
      <c r="K22" s="1">
        <v>16.727414729833299</v>
      </c>
      <c r="L22" s="1">
        <v>14.1005465436912</v>
      </c>
      <c r="M22" s="1">
        <v>166</v>
      </c>
      <c r="N22" s="1">
        <v>16</v>
      </c>
      <c r="O22" s="1">
        <v>402</v>
      </c>
      <c r="P22" s="1">
        <v>273</v>
      </c>
      <c r="Q22" s="1">
        <v>190</v>
      </c>
      <c r="R22" s="1">
        <v>230</v>
      </c>
      <c r="S22" s="1" t="s">
        <v>96</v>
      </c>
    </row>
    <row r="23" spans="1:19">
      <c r="A23" s="1">
        <v>51</v>
      </c>
      <c r="B23" s="1" t="s">
        <v>102</v>
      </c>
      <c r="C23" s="1">
        <v>6</v>
      </c>
      <c r="D23" s="1">
        <v>1908</v>
      </c>
      <c r="E23" s="1">
        <v>79.485145086972594</v>
      </c>
      <c r="F23" s="1">
        <v>167</v>
      </c>
      <c r="G23" s="1">
        <v>96.05981485877048</v>
      </c>
      <c r="H23" s="1">
        <v>34.4887520718964</v>
      </c>
      <c r="I23" s="1">
        <v>25.670123919359</v>
      </c>
      <c r="J23" s="1">
        <v>29.935035582666899</v>
      </c>
      <c r="K23" s="1">
        <v>6.8039307049930704</v>
      </c>
      <c r="L23" s="1">
        <v>17.076054879953499</v>
      </c>
      <c r="M23" s="1">
        <v>311</v>
      </c>
      <c r="N23" s="1">
        <v>18</v>
      </c>
      <c r="O23" s="1">
        <v>593</v>
      </c>
      <c r="P23" s="1">
        <v>685</v>
      </c>
      <c r="Q23" s="1">
        <v>190</v>
      </c>
      <c r="R23" s="1">
        <v>440</v>
      </c>
      <c r="S23" s="1" t="s">
        <v>108</v>
      </c>
    </row>
    <row r="24" spans="1:19">
      <c r="A24" s="1">
        <v>1089</v>
      </c>
      <c r="B24" s="1" t="s">
        <v>105</v>
      </c>
      <c r="C24" s="1">
        <v>5</v>
      </c>
      <c r="D24" s="1">
        <v>1981</v>
      </c>
      <c r="E24" s="1">
        <v>75.100122129234094</v>
      </c>
      <c r="F24" s="1">
        <v>211</v>
      </c>
      <c r="G24" s="1">
        <v>95.015428435793964</v>
      </c>
      <c r="H24" s="1">
        <v>47.609012095260198</v>
      </c>
      <c r="I24" s="1">
        <v>25.9319610137048</v>
      </c>
      <c r="J24" s="1">
        <v>9.5940644608898396</v>
      </c>
      <c r="K24" s="1">
        <v>14.220520771511699</v>
      </c>
      <c r="L24" s="1">
        <v>25.869841876818601</v>
      </c>
      <c r="M24" s="1">
        <v>226</v>
      </c>
      <c r="N24" s="1">
        <v>18</v>
      </c>
      <c r="O24" s="1">
        <v>677</v>
      </c>
      <c r="P24" s="1">
        <v>314</v>
      </c>
      <c r="Q24" s="1">
        <v>340</v>
      </c>
      <c r="R24" s="1">
        <v>650</v>
      </c>
      <c r="S24" s="1" t="s">
        <v>108</v>
      </c>
    </row>
    <row r="25" spans="1:19">
      <c r="A25" s="1">
        <v>1671</v>
      </c>
      <c r="B25" s="1" t="s">
        <v>110</v>
      </c>
      <c r="C25" s="1">
        <v>2</v>
      </c>
      <c r="D25" s="1">
        <v>1476</v>
      </c>
      <c r="E25" s="1">
        <v>74.545122763180601</v>
      </c>
      <c r="F25" s="1">
        <v>224</v>
      </c>
      <c r="G25" s="1">
        <v>94.706859719914547</v>
      </c>
      <c r="H25" s="1">
        <v>6.9327228305888902</v>
      </c>
      <c r="I25" s="1">
        <v>19.479325110695498</v>
      </c>
      <c r="J25" s="1">
        <v>41.053171613819501</v>
      </c>
      <c r="K25" s="1">
        <v>7.8651385494188402</v>
      </c>
      <c r="L25" s="1">
        <v>6.9853521085741503</v>
      </c>
      <c r="M25" s="1">
        <v>241</v>
      </c>
      <c r="N25" s="1">
        <v>20</v>
      </c>
      <c r="O25" s="1">
        <v>405</v>
      </c>
      <c r="P25" s="1">
        <v>731</v>
      </c>
      <c r="Q25" s="1">
        <v>130</v>
      </c>
      <c r="R25" s="1">
        <v>210</v>
      </c>
      <c r="S25" s="1" t="s">
        <v>86</v>
      </c>
    </row>
    <row r="26" spans="1:19">
      <c r="A26" s="1">
        <v>334</v>
      </c>
      <c r="B26" s="1" t="s">
        <v>111</v>
      </c>
      <c r="C26" s="1">
        <v>1</v>
      </c>
      <c r="D26" s="1">
        <v>1041</v>
      </c>
      <c r="E26" s="1">
        <v>72.119257098270793</v>
      </c>
      <c r="F26" s="1">
        <v>255</v>
      </c>
      <c r="G26" s="1">
        <v>93.971042012817477</v>
      </c>
      <c r="H26" s="1">
        <v>32.355627954218903</v>
      </c>
      <c r="I26" s="1">
        <v>14.216014080111499</v>
      </c>
      <c r="J26" s="1">
        <v>35.7902802745242</v>
      </c>
      <c r="K26" s="1">
        <v>10.727267643119401</v>
      </c>
      <c r="L26" s="1">
        <v>9.1560825815768307</v>
      </c>
      <c r="M26" s="1">
        <v>202</v>
      </c>
      <c r="N26" s="1">
        <v>16</v>
      </c>
      <c r="O26" s="1">
        <v>275</v>
      </c>
      <c r="P26" s="1">
        <v>416</v>
      </c>
      <c r="Q26" s="1">
        <v>160</v>
      </c>
      <c r="R26" s="1">
        <v>190</v>
      </c>
      <c r="S26" s="1" t="s">
        <v>96</v>
      </c>
    </row>
    <row r="27" spans="1:19">
      <c r="A27" s="1">
        <v>319</v>
      </c>
      <c r="B27" s="1" t="s">
        <v>112</v>
      </c>
      <c r="C27" s="1">
        <v>2</v>
      </c>
      <c r="D27" s="1">
        <v>1517</v>
      </c>
      <c r="E27" s="1">
        <v>72.103287589249902</v>
      </c>
      <c r="F27" s="1">
        <v>256</v>
      </c>
      <c r="G27" s="1">
        <v>93.947305957749833</v>
      </c>
      <c r="H27" s="1">
        <v>14.250785939819499</v>
      </c>
      <c r="I27" s="1">
        <v>6.8662931326063799</v>
      </c>
      <c r="J27" s="1">
        <v>17.2757519770012</v>
      </c>
      <c r="K27" s="1">
        <v>16.380833880652698</v>
      </c>
      <c r="L27" s="1">
        <v>31.4666046201814</v>
      </c>
      <c r="M27" s="1">
        <v>205</v>
      </c>
      <c r="N27" s="1">
        <v>19</v>
      </c>
      <c r="O27" s="1">
        <v>341</v>
      </c>
      <c r="P27" s="1">
        <v>406</v>
      </c>
      <c r="Q27" s="1">
        <v>270</v>
      </c>
      <c r="R27" s="1">
        <v>500</v>
      </c>
      <c r="S27" s="1" t="s">
        <v>113</v>
      </c>
    </row>
    <row r="28" spans="1:19">
      <c r="A28" s="1">
        <v>1816</v>
      </c>
      <c r="B28" s="1" t="s">
        <v>97</v>
      </c>
      <c r="C28" s="1">
        <v>3</v>
      </c>
      <c r="D28" s="1">
        <v>1341</v>
      </c>
      <c r="E28" s="1">
        <v>71.758295074300605</v>
      </c>
      <c r="F28" s="1">
        <v>258</v>
      </c>
      <c r="G28" s="1">
        <v>93.899833847614516</v>
      </c>
      <c r="H28" s="1">
        <v>5.2796957611352804</v>
      </c>
      <c r="I28" s="1">
        <v>21.4024239021618</v>
      </c>
      <c r="J28" s="1">
        <v>13.332913021467</v>
      </c>
      <c r="K28" s="1">
        <v>17.692939930209899</v>
      </c>
      <c r="L28" s="1">
        <v>20.422990292843298</v>
      </c>
      <c r="M28" s="1">
        <v>246</v>
      </c>
      <c r="N28" s="1">
        <v>16</v>
      </c>
      <c r="O28" s="1">
        <v>397</v>
      </c>
      <c r="P28" s="1">
        <v>354</v>
      </c>
      <c r="Q28" s="1">
        <v>250</v>
      </c>
      <c r="R28" s="1">
        <v>340</v>
      </c>
      <c r="S28" s="1" t="s">
        <v>75</v>
      </c>
    </row>
    <row r="29" spans="1:19">
      <c r="A29" s="1">
        <v>2067</v>
      </c>
      <c r="B29" s="1" t="s">
        <v>114</v>
      </c>
      <c r="C29" s="1">
        <v>4</v>
      </c>
      <c r="D29" s="1">
        <v>1492</v>
      </c>
      <c r="E29" s="1">
        <v>71.564914761865097</v>
      </c>
      <c r="F29" s="1">
        <v>259</v>
      </c>
      <c r="G29" s="1">
        <v>93.876097792546872</v>
      </c>
      <c r="H29" s="1">
        <v>20.344068631101798</v>
      </c>
      <c r="I29" s="1">
        <v>19.319940042583902</v>
      </c>
      <c r="J29" s="1">
        <v>21.7784294492265</v>
      </c>
      <c r="K29" s="1">
        <v>11.8264851398272</v>
      </c>
      <c r="L29" s="1">
        <v>18.7859838629244</v>
      </c>
      <c r="M29" s="1">
        <v>255</v>
      </c>
      <c r="N29" s="1">
        <v>18</v>
      </c>
      <c r="O29" s="1">
        <v>487</v>
      </c>
      <c r="P29" s="1">
        <v>445</v>
      </c>
      <c r="Q29" s="1">
        <v>220</v>
      </c>
      <c r="R29" s="1">
        <v>340</v>
      </c>
      <c r="S29" s="1" t="s">
        <v>108</v>
      </c>
    </row>
    <row r="30" spans="1:19">
      <c r="A30" s="1">
        <v>4265</v>
      </c>
      <c r="B30" s="1" t="s">
        <v>115</v>
      </c>
      <c r="C30" s="1">
        <v>7</v>
      </c>
      <c r="D30" s="1">
        <v>1336</v>
      </c>
      <c r="E30" s="1">
        <v>70.579318958169395</v>
      </c>
      <c r="F30" s="1">
        <v>271</v>
      </c>
      <c r="G30" s="1">
        <v>93.591265131735099</v>
      </c>
      <c r="H30" s="1">
        <v>10.5316777723665</v>
      </c>
      <c r="I30" s="1">
        <v>21.0432176338592</v>
      </c>
      <c r="J30" s="1">
        <v>18.9176579132432</v>
      </c>
      <c r="K30" s="1">
        <v>12.1049902753978</v>
      </c>
      <c r="L30" s="1">
        <v>18.723304218352101</v>
      </c>
      <c r="M30" s="1">
        <v>211</v>
      </c>
      <c r="N30" s="1">
        <v>16</v>
      </c>
      <c r="O30" s="1">
        <v>440</v>
      </c>
      <c r="P30" s="1">
        <v>386</v>
      </c>
      <c r="Q30" s="1">
        <v>200</v>
      </c>
      <c r="R30" s="1">
        <v>310</v>
      </c>
      <c r="S30" s="1" t="s">
        <v>104</v>
      </c>
    </row>
    <row r="31" spans="1:19">
      <c r="A31" s="1">
        <v>399</v>
      </c>
      <c r="B31" s="1" t="s">
        <v>116</v>
      </c>
      <c r="C31" s="1">
        <v>4</v>
      </c>
      <c r="D31" s="1">
        <v>1623</v>
      </c>
      <c r="E31" s="1">
        <v>70.501674089405</v>
      </c>
      <c r="F31" s="1">
        <v>275</v>
      </c>
      <c r="G31" s="1">
        <v>93.496320911464508</v>
      </c>
      <c r="H31" s="1">
        <v>25.3914500056832</v>
      </c>
      <c r="I31" s="1">
        <v>27.411691878775301</v>
      </c>
      <c r="J31" s="1">
        <v>9.5323213508070808</v>
      </c>
      <c r="K31" s="1">
        <v>8.3707034354212499</v>
      </c>
      <c r="L31" s="1">
        <v>24.8596431291014</v>
      </c>
      <c r="M31" s="1">
        <v>206</v>
      </c>
      <c r="N31" s="1">
        <v>17</v>
      </c>
      <c r="O31" s="1">
        <v>575</v>
      </c>
      <c r="P31" s="1">
        <v>348</v>
      </c>
      <c r="Q31" s="1">
        <v>230</v>
      </c>
      <c r="R31" s="1">
        <v>470</v>
      </c>
      <c r="S31" s="1" t="s">
        <v>117</v>
      </c>
    </row>
    <row r="32" spans="1:19">
      <c r="A32" s="1">
        <v>4914</v>
      </c>
      <c r="B32" s="1" t="s">
        <v>118</v>
      </c>
      <c r="C32" s="1">
        <v>30</v>
      </c>
      <c r="D32" s="1">
        <v>1394</v>
      </c>
      <c r="E32" s="1">
        <v>70.246171703128596</v>
      </c>
      <c r="F32" s="1">
        <v>279</v>
      </c>
      <c r="G32" s="1">
        <v>93.401376691193931</v>
      </c>
      <c r="H32" s="1">
        <v>38.156554944621597</v>
      </c>
      <c r="I32" s="1">
        <v>13.8511824011835</v>
      </c>
      <c r="J32" s="1">
        <v>14.679965795152601</v>
      </c>
      <c r="K32" s="1">
        <v>19.2267877115939</v>
      </c>
      <c r="L32" s="1">
        <v>22.488235795198499</v>
      </c>
      <c r="M32" s="1">
        <v>190</v>
      </c>
      <c r="N32" s="1">
        <v>6</v>
      </c>
      <c r="O32" s="1">
        <v>398</v>
      </c>
      <c r="P32" s="1">
        <v>266</v>
      </c>
      <c r="Q32" s="1">
        <v>310</v>
      </c>
      <c r="R32" s="1">
        <v>420</v>
      </c>
      <c r="S32" s="1" t="s">
        <v>81</v>
      </c>
    </row>
    <row r="33" spans="1:19">
      <c r="A33" s="1">
        <v>2907</v>
      </c>
      <c r="B33" s="1" t="s">
        <v>100</v>
      </c>
      <c r="C33" s="1">
        <v>2</v>
      </c>
      <c r="D33" s="1">
        <v>1452</v>
      </c>
      <c r="E33" s="1">
        <v>69.908905714088505</v>
      </c>
      <c r="F33" s="1">
        <v>285</v>
      </c>
      <c r="G33" s="1">
        <v>93.258960360788038</v>
      </c>
      <c r="H33" s="1">
        <v>2.0195182427146201</v>
      </c>
      <c r="I33" s="1">
        <v>20.2195815815831</v>
      </c>
      <c r="J33" s="1">
        <v>11.1936206052043</v>
      </c>
      <c r="K33" s="1">
        <v>13.8356785529291</v>
      </c>
      <c r="L33" s="1">
        <v>24.660024974371801</v>
      </c>
      <c r="M33" s="1">
        <v>190</v>
      </c>
      <c r="N33" s="1">
        <v>20</v>
      </c>
      <c r="O33" s="1">
        <v>411</v>
      </c>
      <c r="P33" s="1">
        <v>351</v>
      </c>
      <c r="Q33" s="1">
        <v>230</v>
      </c>
      <c r="R33" s="1">
        <v>460</v>
      </c>
      <c r="S33" s="1" t="s">
        <v>90</v>
      </c>
    </row>
    <row r="34" spans="1:19">
      <c r="A34" s="1">
        <v>2180</v>
      </c>
      <c r="B34" s="1" t="s">
        <v>105</v>
      </c>
      <c r="C34" s="1">
        <v>1</v>
      </c>
      <c r="D34" s="1">
        <v>1977</v>
      </c>
      <c r="E34" s="1">
        <v>69.718310551947198</v>
      </c>
      <c r="F34" s="1">
        <v>288</v>
      </c>
      <c r="G34" s="1">
        <v>93.187752195585091</v>
      </c>
      <c r="H34" s="1">
        <v>39.8681033456742</v>
      </c>
      <c r="I34" s="1">
        <v>23.3677475281719</v>
      </c>
      <c r="J34" s="1">
        <v>10.901907113763</v>
      </c>
      <c r="K34" s="1">
        <v>8.2283895082740592</v>
      </c>
      <c r="L34" s="1">
        <v>27.5744560403915</v>
      </c>
      <c r="M34" s="1">
        <v>233</v>
      </c>
      <c r="N34" s="1">
        <v>20</v>
      </c>
      <c r="O34" s="1">
        <v>673</v>
      </c>
      <c r="P34" s="1">
        <v>314</v>
      </c>
      <c r="Q34" s="1">
        <v>300</v>
      </c>
      <c r="R34" s="1">
        <v>690</v>
      </c>
      <c r="S34" s="1" t="s">
        <v>90</v>
      </c>
    </row>
    <row r="35" spans="1:19">
      <c r="A35" s="1">
        <v>503</v>
      </c>
      <c r="B35" s="1" t="s">
        <v>92</v>
      </c>
      <c r="C35" s="1">
        <v>6</v>
      </c>
      <c r="D35" s="1">
        <v>1706</v>
      </c>
      <c r="E35" s="1">
        <v>68.270640980080699</v>
      </c>
      <c r="F35" s="1">
        <v>311</v>
      </c>
      <c r="G35" s="1">
        <v>92.641822929029189</v>
      </c>
      <c r="H35" s="1">
        <v>20.1672567732234</v>
      </c>
      <c r="I35" s="1">
        <v>13.233078933085199</v>
      </c>
      <c r="J35" s="1">
        <v>25.470580334650901</v>
      </c>
      <c r="K35" s="1">
        <v>12.4158758520191</v>
      </c>
      <c r="L35" s="1">
        <v>17.151105860325298</v>
      </c>
      <c r="M35" s="1">
        <v>226</v>
      </c>
      <c r="N35" s="1">
        <v>18</v>
      </c>
      <c r="O35" s="1">
        <v>472</v>
      </c>
      <c r="P35" s="1">
        <v>494</v>
      </c>
      <c r="Q35" s="1">
        <v>300</v>
      </c>
      <c r="R35" s="1">
        <v>440</v>
      </c>
      <c r="S35" s="1" t="s">
        <v>108</v>
      </c>
    </row>
    <row r="36" spans="1:19">
      <c r="A36" s="1">
        <v>20</v>
      </c>
      <c r="B36" s="1" t="s">
        <v>119</v>
      </c>
      <c r="C36" s="1">
        <v>5</v>
      </c>
      <c r="D36" s="1">
        <v>1462</v>
      </c>
      <c r="E36" s="1">
        <v>68.066431067761499</v>
      </c>
      <c r="F36" s="1">
        <v>313</v>
      </c>
      <c r="G36" s="1">
        <v>92.594350818893901</v>
      </c>
      <c r="H36" s="1">
        <v>18.067933776817501</v>
      </c>
      <c r="I36" s="1">
        <v>11.1060692725528</v>
      </c>
      <c r="J36" s="1">
        <v>35.252623484063598</v>
      </c>
      <c r="K36" s="1">
        <v>6.3216416447126198</v>
      </c>
      <c r="L36" s="1">
        <v>15.386096666432399</v>
      </c>
      <c r="M36" s="1">
        <v>181</v>
      </c>
      <c r="N36" s="1">
        <v>16</v>
      </c>
      <c r="O36" s="1">
        <v>386</v>
      </c>
      <c r="P36" s="1">
        <v>576</v>
      </c>
      <c r="Q36" s="1">
        <v>190</v>
      </c>
      <c r="R36" s="1">
        <v>310</v>
      </c>
      <c r="S36" s="1" t="s">
        <v>120</v>
      </c>
    </row>
    <row r="37" spans="1:19">
      <c r="A37" s="1">
        <v>3525</v>
      </c>
      <c r="B37" s="1" t="s">
        <v>121</v>
      </c>
      <c r="C37" s="1">
        <v>17</v>
      </c>
      <c r="D37" s="1">
        <v>2038</v>
      </c>
      <c r="E37" s="1">
        <v>67.807139215941305</v>
      </c>
      <c r="F37" s="1">
        <v>315</v>
      </c>
      <c r="G37" s="1">
        <v>92.546878708758612</v>
      </c>
      <c r="H37" s="1">
        <v>47.325591892829102</v>
      </c>
      <c r="I37" s="1">
        <v>20.045387174613001</v>
      </c>
      <c r="J37" s="1">
        <v>15.938741244451601</v>
      </c>
      <c r="K37" s="1">
        <v>12.8056710315657</v>
      </c>
      <c r="L37" s="1">
        <v>19.017339765310901</v>
      </c>
      <c r="M37" s="1">
        <v>275</v>
      </c>
      <c r="N37" s="1">
        <v>14</v>
      </c>
      <c r="O37" s="1">
        <v>643</v>
      </c>
      <c r="P37" s="1">
        <v>355</v>
      </c>
      <c r="Q37" s="1">
        <v>340</v>
      </c>
      <c r="R37" s="1">
        <v>700</v>
      </c>
      <c r="S37" s="1" t="s">
        <v>122</v>
      </c>
    </row>
    <row r="38" spans="1:19">
      <c r="A38" s="2">
        <v>3158</v>
      </c>
      <c r="B38" s="2" t="s">
        <v>111</v>
      </c>
      <c r="C38" s="2">
        <v>5</v>
      </c>
      <c r="D38" s="2">
        <v>1014</v>
      </c>
      <c r="E38" s="2">
        <v>67.190564807896294</v>
      </c>
      <c r="F38" s="2">
        <v>325</v>
      </c>
      <c r="G38" s="2">
        <v>92.309518158082128</v>
      </c>
      <c r="H38" s="2">
        <v>-8.6679044073437392</v>
      </c>
      <c r="I38" s="2">
        <v>20.1064953596108</v>
      </c>
      <c r="J38" s="2">
        <v>19.5787148378175</v>
      </c>
      <c r="K38" s="2">
        <v>15.7188373240738</v>
      </c>
      <c r="L38" s="2">
        <v>13.2961120855558</v>
      </c>
      <c r="M38" s="2">
        <v>161</v>
      </c>
      <c r="N38" s="2">
        <v>14</v>
      </c>
      <c r="O38" s="2">
        <v>285</v>
      </c>
      <c r="P38" s="2">
        <v>359</v>
      </c>
      <c r="Q38" s="2">
        <v>210</v>
      </c>
      <c r="R38" s="2">
        <v>160</v>
      </c>
      <c r="S38" s="2" t="s">
        <v>106</v>
      </c>
    </row>
    <row r="39" spans="1:19">
      <c r="A39" s="1">
        <v>4077</v>
      </c>
      <c r="B39" s="1" t="s">
        <v>107</v>
      </c>
      <c r="C39" s="1">
        <v>6</v>
      </c>
      <c r="D39" s="1">
        <v>1587</v>
      </c>
      <c r="E39" s="1">
        <v>67.186023246972496</v>
      </c>
      <c r="F39" s="1">
        <v>327</v>
      </c>
      <c r="G39" s="1">
        <v>92.262046047946839</v>
      </c>
      <c r="H39" s="1">
        <v>18.8163944015981</v>
      </c>
      <c r="I39" s="1">
        <v>11.1650536694489</v>
      </c>
      <c r="J39" s="1">
        <v>31.872612295734601</v>
      </c>
      <c r="K39" s="1">
        <v>8.2486211409469394</v>
      </c>
      <c r="L39" s="1">
        <v>15.899736140841901</v>
      </c>
      <c r="M39" s="1">
        <v>236</v>
      </c>
      <c r="N39" s="1">
        <v>16</v>
      </c>
      <c r="O39" s="1">
        <v>407</v>
      </c>
      <c r="P39" s="1">
        <v>600</v>
      </c>
      <c r="Q39" s="1">
        <v>250</v>
      </c>
      <c r="R39" s="1">
        <v>330</v>
      </c>
      <c r="S39" s="1" t="s">
        <v>120</v>
      </c>
    </row>
    <row r="40" spans="1:19">
      <c r="A40" s="1">
        <v>639</v>
      </c>
      <c r="B40" s="1" t="s">
        <v>123</v>
      </c>
      <c r="C40" s="1">
        <v>30</v>
      </c>
      <c r="D40" s="1">
        <v>1755</v>
      </c>
      <c r="E40" s="1">
        <v>67.178981619927399</v>
      </c>
      <c r="F40" s="1">
        <v>328</v>
      </c>
      <c r="G40" s="1">
        <v>92.238309992879181</v>
      </c>
      <c r="H40" s="1">
        <v>40.8235108610073</v>
      </c>
      <c r="I40" s="1">
        <v>18.623811875009299</v>
      </c>
      <c r="J40" s="1">
        <v>21.172632853035701</v>
      </c>
      <c r="K40" s="1">
        <v>14.612455961178201</v>
      </c>
      <c r="L40" s="1">
        <v>12.729743229049401</v>
      </c>
      <c r="M40" s="1">
        <v>248</v>
      </c>
      <c r="N40" s="1">
        <v>11</v>
      </c>
      <c r="O40" s="1">
        <v>543</v>
      </c>
      <c r="P40" s="1">
        <v>512</v>
      </c>
      <c r="Q40" s="1">
        <v>330</v>
      </c>
      <c r="R40" s="1">
        <v>370</v>
      </c>
      <c r="S40" s="1" t="s">
        <v>124</v>
      </c>
    </row>
    <row r="41" spans="1:19">
      <c r="A41" s="2">
        <v>548</v>
      </c>
      <c r="B41" s="2" t="s">
        <v>125</v>
      </c>
      <c r="C41" s="2">
        <v>13</v>
      </c>
      <c r="D41" s="2">
        <v>1514</v>
      </c>
      <c r="E41" s="2">
        <v>66.733722202915999</v>
      </c>
      <c r="F41" s="2">
        <v>334</v>
      </c>
      <c r="G41" s="2">
        <v>92.095893662473287</v>
      </c>
      <c r="H41" s="2">
        <v>25.055142300931301</v>
      </c>
      <c r="I41" s="2">
        <v>22.025236256328999</v>
      </c>
      <c r="J41" s="2">
        <v>11.3839378246319</v>
      </c>
      <c r="K41" s="2">
        <v>12.2133508384647</v>
      </c>
      <c r="L41" s="2">
        <v>21.650363589925998</v>
      </c>
      <c r="M41" s="2">
        <v>185</v>
      </c>
      <c r="N41" s="2">
        <v>14</v>
      </c>
      <c r="O41" s="2">
        <v>501</v>
      </c>
      <c r="P41" s="2">
        <v>363</v>
      </c>
      <c r="Q41" s="2">
        <v>230</v>
      </c>
      <c r="R41" s="2">
        <v>420</v>
      </c>
      <c r="S41" s="2" t="s">
        <v>122</v>
      </c>
    </row>
    <row r="42" spans="1:19">
      <c r="A42" s="1">
        <v>3620</v>
      </c>
      <c r="B42" s="1" t="s">
        <v>126</v>
      </c>
      <c r="C42" s="1">
        <v>8</v>
      </c>
      <c r="D42" s="1">
        <v>1284</v>
      </c>
      <c r="E42" s="1">
        <v>66.477941636620798</v>
      </c>
      <c r="F42" s="1">
        <v>338</v>
      </c>
      <c r="G42" s="1">
        <v>92.00094944220271</v>
      </c>
      <c r="H42" s="1">
        <v>13.4066719854198</v>
      </c>
      <c r="I42" s="1">
        <v>15.95566502914</v>
      </c>
      <c r="J42" s="1">
        <v>34.449512717112697</v>
      </c>
      <c r="K42" s="1">
        <v>4.5354523993447602</v>
      </c>
      <c r="L42" s="1">
        <v>11.5373114910232</v>
      </c>
      <c r="M42" s="1">
        <v>240</v>
      </c>
      <c r="N42" s="1">
        <v>16</v>
      </c>
      <c r="O42" s="1">
        <v>366</v>
      </c>
      <c r="P42" s="1">
        <v>618</v>
      </c>
      <c r="Q42" s="1">
        <v>100</v>
      </c>
      <c r="R42" s="1">
        <v>200</v>
      </c>
      <c r="S42" s="1" t="s">
        <v>120</v>
      </c>
    </row>
    <row r="43" spans="1:19">
      <c r="A43" s="1">
        <v>900</v>
      </c>
      <c r="B43" s="1" t="s">
        <v>127</v>
      </c>
      <c r="C43" s="1">
        <v>2</v>
      </c>
      <c r="D43" s="1">
        <v>1222</v>
      </c>
      <c r="E43" s="1">
        <v>65.380528721052499</v>
      </c>
      <c r="F43" s="1">
        <v>357</v>
      </c>
      <c r="G43" s="1">
        <v>91.549964395917399</v>
      </c>
      <c r="H43" s="1">
        <v>21.076993460614901</v>
      </c>
      <c r="I43" s="1">
        <v>21.370998398407</v>
      </c>
      <c r="J43" s="1">
        <v>0.59420814402282796</v>
      </c>
      <c r="K43" s="1">
        <v>25.562513055713801</v>
      </c>
      <c r="L43" s="1">
        <v>19.1649869157919</v>
      </c>
      <c r="M43" s="1">
        <v>170</v>
      </c>
      <c r="N43" s="1">
        <v>20</v>
      </c>
      <c r="O43" s="1">
        <v>421</v>
      </c>
      <c r="P43" s="1">
        <v>131</v>
      </c>
      <c r="Q43" s="1">
        <v>350</v>
      </c>
      <c r="R43" s="1">
        <v>320</v>
      </c>
      <c r="S43" s="1" t="s">
        <v>86</v>
      </c>
    </row>
    <row r="44" spans="1:19">
      <c r="A44" s="1">
        <v>2834</v>
      </c>
      <c r="B44" s="1" t="s">
        <v>128</v>
      </c>
      <c r="C44" s="1">
        <v>23</v>
      </c>
      <c r="D44" s="1">
        <v>2099</v>
      </c>
      <c r="E44" s="1">
        <v>64.124040915543503</v>
      </c>
      <c r="F44" s="1">
        <v>380</v>
      </c>
      <c r="G44" s="1">
        <v>91.004035129361512</v>
      </c>
      <c r="H44" s="1">
        <v>52.867369410710502</v>
      </c>
      <c r="I44" s="1">
        <v>20.2177203226877</v>
      </c>
      <c r="J44" s="1">
        <v>13.9980858466556</v>
      </c>
      <c r="K44" s="1">
        <v>6.5939122450360301</v>
      </c>
      <c r="L44" s="1">
        <v>23.314322501164</v>
      </c>
      <c r="M44" s="1">
        <v>285</v>
      </c>
      <c r="N44" s="1">
        <v>14</v>
      </c>
      <c r="O44" s="1">
        <v>695</v>
      </c>
      <c r="P44" s="1">
        <v>434</v>
      </c>
      <c r="Q44" s="1">
        <v>250</v>
      </c>
      <c r="R44" s="1">
        <v>720</v>
      </c>
      <c r="S44" s="1" t="s">
        <v>122</v>
      </c>
    </row>
    <row r="45" spans="1:19">
      <c r="A45" s="1">
        <v>1540</v>
      </c>
      <c r="B45" s="1" t="s">
        <v>129</v>
      </c>
      <c r="C45" s="1">
        <v>6</v>
      </c>
      <c r="D45" s="1">
        <v>1422</v>
      </c>
      <c r="E45" s="1">
        <v>63.288705361027098</v>
      </c>
      <c r="F45" s="1">
        <v>399</v>
      </c>
      <c r="G45" s="1">
        <v>90.553050083076187</v>
      </c>
      <c r="H45" s="1">
        <v>30.437555056298901</v>
      </c>
      <c r="I45" s="1">
        <v>22.8855632246187</v>
      </c>
      <c r="J45" s="1">
        <v>22.002016068721598</v>
      </c>
      <c r="K45" s="1">
        <v>10.2810440575459</v>
      </c>
      <c r="L45" s="1">
        <v>8.1200820101407398</v>
      </c>
      <c r="M45" s="1">
        <v>181</v>
      </c>
      <c r="N45" s="1">
        <v>16</v>
      </c>
      <c r="O45" s="1">
        <v>501</v>
      </c>
      <c r="P45" s="1">
        <v>411</v>
      </c>
      <c r="Q45" s="1">
        <v>220</v>
      </c>
      <c r="R45" s="1">
        <v>290</v>
      </c>
      <c r="S45" s="1" t="s">
        <v>120</v>
      </c>
    </row>
    <row r="46" spans="1:19">
      <c r="A46" s="1">
        <v>4946</v>
      </c>
      <c r="B46" s="1" t="s">
        <v>118</v>
      </c>
      <c r="C46" s="1">
        <v>6</v>
      </c>
      <c r="D46" s="1">
        <v>1465</v>
      </c>
      <c r="E46" s="1">
        <v>62.883699284737602</v>
      </c>
      <c r="F46" s="1">
        <v>412</v>
      </c>
      <c r="G46" s="1">
        <v>90.244481367196769</v>
      </c>
      <c r="H46" s="1">
        <v>34.580541676197299</v>
      </c>
      <c r="I46" s="1">
        <v>11.7034337805459</v>
      </c>
      <c r="J46" s="1">
        <v>11.3515880139306</v>
      </c>
      <c r="K46" s="1">
        <v>19.523641038536599</v>
      </c>
      <c r="L46" s="1">
        <v>20.305036451724298</v>
      </c>
      <c r="M46" s="1">
        <v>195</v>
      </c>
      <c r="N46" s="1">
        <v>16</v>
      </c>
      <c r="O46" s="1">
        <v>401</v>
      </c>
      <c r="P46" s="1">
        <v>284</v>
      </c>
      <c r="Q46" s="1">
        <v>340</v>
      </c>
      <c r="R46" s="1">
        <v>440</v>
      </c>
      <c r="S46" s="1" t="s">
        <v>104</v>
      </c>
    </row>
    <row r="47" spans="1:19">
      <c r="A47" s="1">
        <v>2158</v>
      </c>
      <c r="B47" s="1" t="s">
        <v>130</v>
      </c>
      <c r="C47" s="1">
        <v>2</v>
      </c>
      <c r="D47" s="1">
        <v>1475</v>
      </c>
      <c r="E47" s="1">
        <v>62.116145468289098</v>
      </c>
      <c r="F47" s="1">
        <v>431</v>
      </c>
      <c r="G47" s="1">
        <v>89.793496320911473</v>
      </c>
      <c r="H47" s="1">
        <v>26.669632600873101</v>
      </c>
      <c r="I47" s="1">
        <v>17.640162060718701</v>
      </c>
      <c r="J47" s="1">
        <v>22.601308740932701</v>
      </c>
      <c r="K47" s="1">
        <v>13.5811443339788</v>
      </c>
      <c r="L47" s="1">
        <v>10.6486450661323</v>
      </c>
      <c r="M47" s="1">
        <v>210</v>
      </c>
      <c r="N47" s="1">
        <v>22</v>
      </c>
      <c r="O47" s="1">
        <v>410</v>
      </c>
      <c r="P47" s="1">
        <v>505</v>
      </c>
      <c r="Q47" s="1">
        <v>260</v>
      </c>
      <c r="R47" s="1">
        <v>300</v>
      </c>
      <c r="S47" s="1" t="s">
        <v>84</v>
      </c>
    </row>
    <row r="48" spans="1:19">
      <c r="A48" s="1">
        <v>4944</v>
      </c>
      <c r="B48" s="1" t="s">
        <v>131</v>
      </c>
      <c r="C48" s="1">
        <v>8</v>
      </c>
      <c r="D48" s="1">
        <v>1238</v>
      </c>
      <c r="E48" s="1">
        <v>61.690907712806798</v>
      </c>
      <c r="F48" s="1">
        <v>438</v>
      </c>
      <c r="G48" s="1">
        <v>89.627343935437935</v>
      </c>
      <c r="H48" s="1">
        <v>33.366083149134802</v>
      </c>
      <c r="I48" s="1">
        <v>5.8702082451987598</v>
      </c>
      <c r="J48" s="1">
        <v>38.830527059165398</v>
      </c>
      <c r="K48" s="1">
        <v>1.5481687733745799</v>
      </c>
      <c r="L48" s="1">
        <v>14.730889402085101</v>
      </c>
      <c r="M48" s="1">
        <v>270</v>
      </c>
      <c r="N48" s="1">
        <v>14</v>
      </c>
      <c r="O48" s="1">
        <v>270</v>
      </c>
      <c r="P48" s="1">
        <v>568</v>
      </c>
      <c r="Q48" s="1">
        <v>80</v>
      </c>
      <c r="R48" s="1">
        <v>320</v>
      </c>
      <c r="S48" s="1" t="s">
        <v>132</v>
      </c>
    </row>
    <row r="49" spans="1:19">
      <c r="A49" s="1">
        <v>378</v>
      </c>
      <c r="B49" s="1" t="s">
        <v>123</v>
      </c>
      <c r="C49" s="1">
        <v>28</v>
      </c>
      <c r="D49" s="1">
        <v>1615</v>
      </c>
      <c r="E49" s="1">
        <v>60.148978883826402</v>
      </c>
      <c r="F49" s="1">
        <v>470</v>
      </c>
      <c r="G49" s="1">
        <v>88.867790173273193</v>
      </c>
      <c r="H49" s="1">
        <v>38.524695214251999</v>
      </c>
      <c r="I49" s="1">
        <v>20.9580971500652</v>
      </c>
      <c r="J49" s="1">
        <v>18.9695596298507</v>
      </c>
      <c r="K49" s="1">
        <v>6.1593101550791802</v>
      </c>
      <c r="L49" s="1">
        <v>15.5574184102649</v>
      </c>
      <c r="M49" s="1">
        <v>228</v>
      </c>
      <c r="N49" s="1">
        <v>12</v>
      </c>
      <c r="O49" s="1">
        <v>556</v>
      </c>
      <c r="P49" s="1">
        <v>469</v>
      </c>
      <c r="Q49" s="1">
        <v>230</v>
      </c>
      <c r="R49" s="1">
        <v>360</v>
      </c>
      <c r="S49" s="1" t="s">
        <v>133</v>
      </c>
    </row>
    <row r="50" spans="1:19">
      <c r="A50" s="1">
        <v>3318</v>
      </c>
      <c r="B50" s="1" t="s">
        <v>134</v>
      </c>
      <c r="C50" s="1">
        <v>6</v>
      </c>
      <c r="D50" s="1">
        <v>1096</v>
      </c>
      <c r="E50" s="1">
        <v>60.127320955052397</v>
      </c>
      <c r="F50" s="1">
        <v>473</v>
      </c>
      <c r="G50" s="1">
        <v>88.79658200807026</v>
      </c>
      <c r="H50" s="1">
        <v>14.9865399296372</v>
      </c>
      <c r="I50" s="1">
        <v>13.860689022329</v>
      </c>
      <c r="J50" s="1">
        <v>21.8652749507518</v>
      </c>
      <c r="K50" s="1">
        <v>14.027529243665199</v>
      </c>
      <c r="L50" s="1">
        <v>10.373827738306099</v>
      </c>
      <c r="M50" s="1">
        <v>162</v>
      </c>
      <c r="N50" s="1">
        <v>14</v>
      </c>
      <c r="O50" s="1">
        <v>339</v>
      </c>
      <c r="P50" s="1">
        <v>357</v>
      </c>
      <c r="Q50" s="1">
        <v>200</v>
      </c>
      <c r="R50" s="1">
        <v>200</v>
      </c>
      <c r="S50" s="1" t="s">
        <v>106</v>
      </c>
    </row>
    <row r="51" spans="1:19">
      <c r="A51" s="1">
        <v>329</v>
      </c>
      <c r="B51" s="1" t="s">
        <v>135</v>
      </c>
      <c r="C51" s="1">
        <v>30</v>
      </c>
      <c r="D51" s="1">
        <v>1102</v>
      </c>
      <c r="E51" s="1">
        <v>55.2031119199861</v>
      </c>
      <c r="F51" s="1">
        <v>601</v>
      </c>
      <c r="G51" s="1">
        <v>85.758366959411347</v>
      </c>
      <c r="H51" s="1">
        <v>36.731456703993103</v>
      </c>
      <c r="I51" s="1">
        <v>9.2981249251168006</v>
      </c>
      <c r="J51" s="1">
        <v>9.4134364120259093</v>
      </c>
      <c r="K51" s="1">
        <v>20.307979901824702</v>
      </c>
      <c r="L51" s="1">
        <v>17.045708137011399</v>
      </c>
      <c r="M51" s="1">
        <v>176</v>
      </c>
      <c r="N51" s="1">
        <v>10</v>
      </c>
      <c r="O51" s="1">
        <v>306</v>
      </c>
      <c r="P51" s="1">
        <v>216</v>
      </c>
      <c r="Q51" s="1">
        <v>300</v>
      </c>
      <c r="R51" s="1">
        <v>280</v>
      </c>
      <c r="S51" s="1" t="s">
        <v>136</v>
      </c>
    </row>
    <row r="52" spans="1:19">
      <c r="A52" s="1">
        <v>2557</v>
      </c>
      <c r="B52" s="1" t="s">
        <v>107</v>
      </c>
      <c r="C52" s="1">
        <v>13</v>
      </c>
      <c r="D52" s="1">
        <v>1449</v>
      </c>
      <c r="E52" s="1">
        <v>54.1403549450444</v>
      </c>
      <c r="F52" s="1">
        <v>639</v>
      </c>
      <c r="G52" s="1">
        <v>84.85639686684074</v>
      </c>
      <c r="H52" s="1">
        <v>39.555816716470297</v>
      </c>
      <c r="I52" s="1">
        <v>13.315589021009799</v>
      </c>
      <c r="J52" s="1">
        <v>17.683181179370202</v>
      </c>
      <c r="K52" s="1">
        <v>13.0178088999112</v>
      </c>
      <c r="L52" s="1">
        <v>10.123775844753</v>
      </c>
      <c r="M52" s="1">
        <v>218</v>
      </c>
      <c r="N52" s="1">
        <v>12</v>
      </c>
      <c r="O52" s="1">
        <v>438</v>
      </c>
      <c r="P52" s="1">
        <v>441</v>
      </c>
      <c r="Q52" s="1">
        <v>290</v>
      </c>
      <c r="R52" s="1">
        <v>280</v>
      </c>
      <c r="S52" s="1" t="s">
        <v>137</v>
      </c>
    </row>
    <row r="53" spans="1:19">
      <c r="A53" s="1">
        <v>484</v>
      </c>
      <c r="B53" s="1" t="s">
        <v>93</v>
      </c>
      <c r="C53" s="1">
        <v>6</v>
      </c>
      <c r="D53" s="1">
        <v>916</v>
      </c>
      <c r="E53" s="1">
        <v>52.286638912327703</v>
      </c>
      <c r="F53" s="1">
        <v>695</v>
      </c>
      <c r="G53" s="1">
        <v>83.527177783052451</v>
      </c>
      <c r="H53" s="1">
        <v>4.6668480258995197</v>
      </c>
      <c r="I53" s="1">
        <v>19.3543763994589</v>
      </c>
      <c r="J53" s="1">
        <v>18.589765486507901</v>
      </c>
      <c r="K53" s="1">
        <v>7.5838844194206798</v>
      </c>
      <c r="L53" s="1">
        <v>6.7586126069401802</v>
      </c>
      <c r="M53" s="1">
        <v>203</v>
      </c>
      <c r="N53" s="1">
        <v>12</v>
      </c>
      <c r="O53" s="1">
        <v>376</v>
      </c>
      <c r="P53" s="1">
        <v>230</v>
      </c>
      <c r="Q53" s="1">
        <v>140</v>
      </c>
      <c r="R53" s="1">
        <v>170</v>
      </c>
      <c r="S53" s="1" t="s">
        <v>94</v>
      </c>
    </row>
    <row r="54" spans="1:19">
      <c r="A54" s="1">
        <v>932</v>
      </c>
      <c r="B54" s="1" t="s">
        <v>138</v>
      </c>
      <c r="C54" s="1">
        <v>39</v>
      </c>
      <c r="D54" s="1">
        <v>1037</v>
      </c>
      <c r="E54" s="1">
        <v>50.798912546778197</v>
      </c>
      <c r="F54" s="1">
        <v>745</v>
      </c>
      <c r="G54" s="1">
        <v>82.340375029670071</v>
      </c>
      <c r="H54" s="1">
        <v>17.155567200142499</v>
      </c>
      <c r="I54" s="1">
        <v>30.556549275602901</v>
      </c>
      <c r="J54" s="1">
        <v>4.8976372648459199</v>
      </c>
      <c r="K54" s="1">
        <v>6.7012017956632102</v>
      </c>
      <c r="L54" s="1">
        <v>6.8697894401713802</v>
      </c>
      <c r="M54" s="1">
        <v>186</v>
      </c>
      <c r="N54" s="1">
        <v>8</v>
      </c>
      <c r="O54" s="1">
        <v>506</v>
      </c>
      <c r="P54" s="1">
        <v>251</v>
      </c>
      <c r="Q54" s="1">
        <v>150</v>
      </c>
      <c r="R54" s="1">
        <v>130</v>
      </c>
      <c r="S54" s="1" t="s">
        <v>80</v>
      </c>
    </row>
    <row r="55" spans="1:19">
      <c r="A55" s="1">
        <v>1086</v>
      </c>
      <c r="B55" s="1" t="s">
        <v>139</v>
      </c>
      <c r="C55" s="1">
        <v>28</v>
      </c>
      <c r="D55" s="1">
        <v>1543</v>
      </c>
      <c r="E55" s="1">
        <v>50.652216095778599</v>
      </c>
      <c r="F55" s="1">
        <v>752</v>
      </c>
      <c r="G55" s="1">
        <v>82.174222644196533</v>
      </c>
      <c r="H55" s="1">
        <v>42.7333726984116</v>
      </c>
      <c r="I55" s="1">
        <v>12.128501329672501</v>
      </c>
      <c r="J55" s="1">
        <v>17.472840963550901</v>
      </c>
      <c r="K55" s="1">
        <v>4.0248773404345499</v>
      </c>
      <c r="L55" s="1">
        <v>17.025996462120698</v>
      </c>
      <c r="M55" s="1">
        <v>211</v>
      </c>
      <c r="N55" s="1">
        <v>10</v>
      </c>
      <c r="O55" s="1">
        <v>485</v>
      </c>
      <c r="P55" s="1">
        <v>418</v>
      </c>
      <c r="Q55" s="1">
        <v>210</v>
      </c>
      <c r="R55" s="1">
        <v>430</v>
      </c>
      <c r="S55" s="1" t="s">
        <v>140</v>
      </c>
    </row>
    <row r="56" spans="1:19">
      <c r="A56" s="1">
        <v>2996</v>
      </c>
      <c r="B56" s="1" t="s">
        <v>131</v>
      </c>
      <c r="C56" s="1">
        <v>4</v>
      </c>
      <c r="D56" s="1">
        <v>1131</v>
      </c>
      <c r="E56" s="1">
        <v>50.283925906416599</v>
      </c>
      <c r="F56" s="1">
        <v>762</v>
      </c>
      <c r="G56" s="1">
        <v>81.936862093520062</v>
      </c>
      <c r="H56" s="1">
        <v>-8.84742178704564</v>
      </c>
      <c r="I56" s="1">
        <v>16.428287219307201</v>
      </c>
      <c r="J56" s="1">
        <v>16.8542810716033</v>
      </c>
      <c r="K56" s="1">
        <v>6.1089946242836497</v>
      </c>
      <c r="L56" s="1">
        <v>15.054640293546999</v>
      </c>
      <c r="M56" s="1">
        <v>173</v>
      </c>
      <c r="N56" s="1">
        <v>18</v>
      </c>
      <c r="O56" s="1">
        <v>355</v>
      </c>
      <c r="P56" s="1">
        <v>376</v>
      </c>
      <c r="Q56" s="1">
        <v>130</v>
      </c>
      <c r="R56" s="1">
        <v>270</v>
      </c>
      <c r="S56" s="1" t="s">
        <v>141</v>
      </c>
    </row>
    <row r="57" spans="1:19">
      <c r="A57" s="1">
        <v>2655</v>
      </c>
      <c r="B57" s="1" t="s">
        <v>142</v>
      </c>
      <c r="C57" s="1">
        <v>13</v>
      </c>
      <c r="D57" s="1">
        <v>1593</v>
      </c>
      <c r="E57" s="1">
        <v>49.351939009323097</v>
      </c>
      <c r="F57" s="1">
        <v>799</v>
      </c>
      <c r="G57" s="1">
        <v>81.058628056017085</v>
      </c>
      <c r="H57" s="1">
        <v>38.512475419151798</v>
      </c>
      <c r="I57" s="1">
        <v>17.761326216878398</v>
      </c>
      <c r="J57" s="1">
        <v>7.6686417323654403</v>
      </c>
      <c r="K57" s="1">
        <v>8.0157744401118194</v>
      </c>
      <c r="L57" s="1">
        <v>15.9061966199674</v>
      </c>
      <c r="M57" s="1">
        <v>230</v>
      </c>
      <c r="N57" s="1">
        <v>15</v>
      </c>
      <c r="O57" s="1">
        <v>505</v>
      </c>
      <c r="P57" s="1">
        <v>408</v>
      </c>
      <c r="Q57" s="1">
        <v>280</v>
      </c>
      <c r="R57" s="1">
        <v>400</v>
      </c>
      <c r="S57" s="1" t="s">
        <v>143</v>
      </c>
    </row>
    <row r="58" spans="1:19">
      <c r="A58" s="1">
        <v>2341</v>
      </c>
      <c r="B58" s="1" t="s">
        <v>138</v>
      </c>
      <c r="C58" s="1">
        <v>12</v>
      </c>
      <c r="D58" s="1">
        <v>1106</v>
      </c>
      <c r="E58" s="1">
        <v>48.321744785260002</v>
      </c>
      <c r="F58" s="1">
        <v>838</v>
      </c>
      <c r="G58" s="1">
        <v>80.132921908378833</v>
      </c>
      <c r="H58" s="1">
        <v>21.0276162608851</v>
      </c>
      <c r="I58" s="1">
        <v>8.2457224304991392</v>
      </c>
      <c r="J58" s="1">
        <v>24.847546345258198</v>
      </c>
      <c r="K58" s="1">
        <v>7.7501520611899499</v>
      </c>
      <c r="L58" s="1">
        <v>8.7961152780208494</v>
      </c>
      <c r="M58" s="1">
        <v>191</v>
      </c>
      <c r="N58" s="1">
        <v>14</v>
      </c>
      <c r="O58" s="1">
        <v>295</v>
      </c>
      <c r="P58" s="1">
        <v>441</v>
      </c>
      <c r="Q58" s="1">
        <v>160</v>
      </c>
      <c r="R58" s="1">
        <v>210</v>
      </c>
      <c r="S58" s="1" t="s">
        <v>76</v>
      </c>
    </row>
    <row r="59" spans="1:19">
      <c r="A59" s="1">
        <v>4930</v>
      </c>
      <c r="B59" s="1" t="s">
        <v>123</v>
      </c>
      <c r="C59" s="1">
        <v>22</v>
      </c>
      <c r="D59" s="1">
        <v>1428</v>
      </c>
      <c r="E59" s="1">
        <v>47.920990918616702</v>
      </c>
      <c r="F59" s="1">
        <v>857</v>
      </c>
      <c r="G59" s="1">
        <v>79.681936862093522</v>
      </c>
      <c r="H59" s="1">
        <v>46.113003913691401</v>
      </c>
      <c r="I59" s="1">
        <v>22.150791436570699</v>
      </c>
      <c r="J59" s="1">
        <v>-3.56555441183639</v>
      </c>
      <c r="K59" s="1">
        <v>11.855386790611901</v>
      </c>
      <c r="L59" s="1">
        <v>19.855395013279701</v>
      </c>
      <c r="M59" s="1">
        <v>215</v>
      </c>
      <c r="N59" s="1">
        <v>14</v>
      </c>
      <c r="O59" s="1">
        <v>551</v>
      </c>
      <c r="P59" s="1">
        <v>127</v>
      </c>
      <c r="Q59" s="1">
        <v>300</v>
      </c>
      <c r="R59" s="1">
        <v>450</v>
      </c>
      <c r="S59" s="1" t="s">
        <v>144</v>
      </c>
    </row>
    <row r="60" spans="1:19">
      <c r="A60" s="1">
        <v>1939</v>
      </c>
      <c r="B60" s="1" t="s">
        <v>145</v>
      </c>
      <c r="C60" s="1">
        <v>39</v>
      </c>
      <c r="D60" s="1">
        <v>1119</v>
      </c>
      <c r="E60" s="1">
        <v>45.898238606720703</v>
      </c>
      <c r="F60" s="1">
        <v>948</v>
      </c>
      <c r="G60" s="1">
        <v>77.521955850937573</v>
      </c>
      <c r="H60" s="1">
        <v>29.600143516629601</v>
      </c>
      <c r="I60" s="1">
        <v>13.1329609936921</v>
      </c>
      <c r="J60" s="1">
        <v>9.3959250053625798</v>
      </c>
      <c r="K60" s="1">
        <v>7.0898702653971704</v>
      </c>
      <c r="L60" s="1">
        <v>18.307379913793898</v>
      </c>
      <c r="M60" s="1">
        <v>193</v>
      </c>
      <c r="N60" s="1">
        <v>8</v>
      </c>
      <c r="O60" s="1">
        <v>360</v>
      </c>
      <c r="P60" s="1">
        <v>319</v>
      </c>
      <c r="Q60" s="1">
        <v>140</v>
      </c>
      <c r="R60" s="1">
        <v>300</v>
      </c>
      <c r="S60" s="1" t="s">
        <v>146</v>
      </c>
    </row>
    <row r="61" spans="1:19">
      <c r="A61" s="1">
        <v>3959</v>
      </c>
      <c r="B61" s="1" t="s">
        <v>147</v>
      </c>
      <c r="C61" s="1">
        <v>7</v>
      </c>
      <c r="D61" s="1">
        <v>1053</v>
      </c>
      <c r="E61" s="1">
        <v>45.334048466294298</v>
      </c>
      <c r="F61" s="1">
        <v>977</v>
      </c>
      <c r="G61" s="1">
        <v>76.833610253975792</v>
      </c>
      <c r="H61" s="1">
        <v>8.9659483677927501</v>
      </c>
      <c r="I61" s="1">
        <v>11.267739377661099</v>
      </c>
      <c r="J61" s="1">
        <v>17.5176683780684</v>
      </c>
      <c r="K61" s="1">
        <v>9.2553089220880906</v>
      </c>
      <c r="L61" s="1">
        <v>8.1960267326614993</v>
      </c>
      <c r="M61" s="1">
        <v>171</v>
      </c>
      <c r="N61" s="1">
        <v>16</v>
      </c>
      <c r="O61" s="1">
        <v>353</v>
      </c>
      <c r="P61" s="1">
        <v>340</v>
      </c>
      <c r="Q61" s="1">
        <v>180</v>
      </c>
      <c r="R61" s="1">
        <v>180</v>
      </c>
      <c r="S61" s="1" t="s">
        <v>75</v>
      </c>
    </row>
    <row r="62" spans="1:19">
      <c r="A62" s="1">
        <v>4778</v>
      </c>
      <c r="B62" s="1" t="s">
        <v>97</v>
      </c>
      <c r="C62" s="1">
        <v>26</v>
      </c>
      <c r="D62" s="1">
        <v>923</v>
      </c>
      <c r="E62" s="1">
        <v>44.726753068152497</v>
      </c>
      <c r="F62" s="1">
        <v>1012</v>
      </c>
      <c r="G62" s="1">
        <v>76.002848326608117</v>
      </c>
      <c r="H62" s="1">
        <v>28.0105691767397</v>
      </c>
      <c r="I62" s="1">
        <v>20.234314704792101</v>
      </c>
      <c r="J62" s="1">
        <v>10.967309477523999</v>
      </c>
      <c r="K62" s="1">
        <v>7.6123503540953701</v>
      </c>
      <c r="L62" s="1">
        <v>6.3305001345344998</v>
      </c>
      <c r="M62" s="1">
        <v>135</v>
      </c>
      <c r="N62" s="1">
        <v>11</v>
      </c>
      <c r="O62" s="1">
        <v>370</v>
      </c>
      <c r="P62" s="1">
        <v>273</v>
      </c>
      <c r="Q62" s="1">
        <v>140</v>
      </c>
      <c r="R62" s="1">
        <v>140</v>
      </c>
      <c r="S62" s="1" t="s">
        <v>148</v>
      </c>
    </row>
    <row r="63" spans="1:19">
      <c r="A63" s="1">
        <v>5030</v>
      </c>
      <c r="B63" s="1" t="s">
        <v>119</v>
      </c>
      <c r="C63" s="1">
        <v>2</v>
      </c>
      <c r="D63" s="1">
        <v>1302</v>
      </c>
      <c r="E63" s="1">
        <v>44.676668200430598</v>
      </c>
      <c r="F63" s="1">
        <v>1016</v>
      </c>
      <c r="G63" s="1">
        <v>75.907904106337526</v>
      </c>
      <c r="H63" s="1">
        <v>7.2217717487757103</v>
      </c>
      <c r="I63" s="1">
        <v>0.30842753692290098</v>
      </c>
      <c r="J63" s="1">
        <v>29.732075556583201</v>
      </c>
      <c r="K63" s="1">
        <v>9.99122798782542</v>
      </c>
      <c r="L63" s="1">
        <v>4.6449371190989401</v>
      </c>
      <c r="M63" s="1">
        <v>226</v>
      </c>
      <c r="N63" s="1">
        <v>20</v>
      </c>
      <c r="O63" s="1">
        <v>290</v>
      </c>
      <c r="P63" s="1">
        <v>592</v>
      </c>
      <c r="Q63" s="1">
        <v>220</v>
      </c>
      <c r="R63" s="1">
        <v>200</v>
      </c>
      <c r="S63" s="1" t="s">
        <v>90</v>
      </c>
    </row>
    <row r="64" spans="1:19">
      <c r="A64" s="1">
        <v>2202</v>
      </c>
      <c r="B64" s="1" t="s">
        <v>149</v>
      </c>
      <c r="C64" s="1">
        <v>49</v>
      </c>
      <c r="D64" s="1">
        <v>1035</v>
      </c>
      <c r="E64" s="1">
        <v>43.588545412488401</v>
      </c>
      <c r="F64" s="1">
        <v>1066</v>
      </c>
      <c r="G64" s="1">
        <v>74.721101352955145</v>
      </c>
      <c r="H64" s="1">
        <v>54.832318491885999</v>
      </c>
      <c r="I64" s="1">
        <v>23.079596322905001</v>
      </c>
      <c r="J64" s="1">
        <v>-4.8939161691887598</v>
      </c>
      <c r="K64" s="1">
        <v>14.5968321543789</v>
      </c>
      <c r="L64" s="1">
        <v>10.5723623635593</v>
      </c>
      <c r="M64" s="1">
        <v>147</v>
      </c>
      <c r="N64" s="1">
        <v>6</v>
      </c>
      <c r="O64" s="1">
        <v>476</v>
      </c>
      <c r="P64" s="1">
        <v>89</v>
      </c>
      <c r="Q64" s="1">
        <v>230</v>
      </c>
      <c r="R64" s="1">
        <v>240</v>
      </c>
      <c r="S64" s="1" t="s">
        <v>150</v>
      </c>
    </row>
    <row r="65" spans="1:19">
      <c r="A65" s="1">
        <v>4925</v>
      </c>
      <c r="B65" s="1" t="s">
        <v>112</v>
      </c>
      <c r="C65" s="1">
        <v>20</v>
      </c>
      <c r="D65" s="1">
        <v>1189</v>
      </c>
      <c r="E65" s="1">
        <v>41.912395107532397</v>
      </c>
      <c r="F65" s="1">
        <v>1134</v>
      </c>
      <c r="G65" s="1">
        <v>73.107049608355084</v>
      </c>
      <c r="H65" s="1">
        <v>35.308522592748801</v>
      </c>
      <c r="I65" s="1">
        <v>3.9779910905088598</v>
      </c>
      <c r="J65" s="1">
        <v>5.2361243133521498</v>
      </c>
      <c r="K65" s="1">
        <v>2.6326936655402</v>
      </c>
      <c r="L65" s="1">
        <v>29.6916483563433</v>
      </c>
      <c r="M65" s="1">
        <v>205</v>
      </c>
      <c r="N65" s="1">
        <v>10</v>
      </c>
      <c r="O65" s="1">
        <v>302</v>
      </c>
      <c r="P65" s="1">
        <v>267</v>
      </c>
      <c r="Q65" s="1">
        <v>120</v>
      </c>
      <c r="R65" s="1">
        <v>500</v>
      </c>
      <c r="S65" s="1" t="s">
        <v>140</v>
      </c>
    </row>
    <row r="66" spans="1:19">
      <c r="A66" s="1">
        <v>5006</v>
      </c>
      <c r="B66" s="1" t="s">
        <v>151</v>
      </c>
      <c r="C66" s="1">
        <v>36</v>
      </c>
      <c r="D66" s="1">
        <v>1052</v>
      </c>
      <c r="E66" s="1">
        <v>40.6916968227249</v>
      </c>
      <c r="F66" s="1">
        <v>1189</v>
      </c>
      <c r="G66" s="1">
        <v>71.801566579634468</v>
      </c>
      <c r="H66" s="1">
        <v>41.499787404478496</v>
      </c>
      <c r="I66" s="1">
        <v>4.3244645114826499</v>
      </c>
      <c r="J66" s="1">
        <v>31.897686819617899</v>
      </c>
      <c r="K66" s="1">
        <v>-0.55689851337836205</v>
      </c>
      <c r="L66" s="1">
        <v>6.5450317251232599</v>
      </c>
      <c r="M66" s="1">
        <v>175</v>
      </c>
      <c r="N66" s="1">
        <v>6</v>
      </c>
      <c r="O66" s="1">
        <v>249</v>
      </c>
      <c r="P66" s="1">
        <v>563</v>
      </c>
      <c r="Q66" s="1">
        <v>80</v>
      </c>
      <c r="R66" s="1">
        <v>160</v>
      </c>
      <c r="S66" s="1" t="s">
        <v>152</v>
      </c>
    </row>
    <row r="67" spans="1:19">
      <c r="A67" s="1">
        <v>3211</v>
      </c>
      <c r="B67" s="1" t="s">
        <v>153</v>
      </c>
      <c r="C67" s="1">
        <v>2</v>
      </c>
      <c r="D67" s="1">
        <v>911</v>
      </c>
      <c r="E67" s="1">
        <v>39.902663282415098</v>
      </c>
      <c r="F67" s="1">
        <v>1224</v>
      </c>
      <c r="G67" s="1">
        <v>70.970804652266793</v>
      </c>
      <c r="H67" s="1">
        <v>16.671105713789899</v>
      </c>
      <c r="I67" s="1">
        <v>15.953576835807</v>
      </c>
      <c r="J67" s="1">
        <v>6.1089100351637002</v>
      </c>
      <c r="K67" s="1">
        <v>3.1252436005731199</v>
      </c>
      <c r="L67" s="1">
        <v>5.3672258464656597</v>
      </c>
      <c r="M67" s="1">
        <v>150</v>
      </c>
      <c r="N67" s="1">
        <v>16</v>
      </c>
      <c r="O67" s="1">
        <v>350</v>
      </c>
      <c r="P67" s="1">
        <v>266</v>
      </c>
      <c r="Q67" s="1">
        <v>100</v>
      </c>
      <c r="R67" s="1">
        <v>100</v>
      </c>
      <c r="S67" s="1" t="s">
        <v>75</v>
      </c>
    </row>
    <row r="68" spans="1:19">
      <c r="A68" s="1">
        <v>457</v>
      </c>
      <c r="B68" s="1" t="s">
        <v>87</v>
      </c>
      <c r="C68" s="1">
        <v>35</v>
      </c>
      <c r="D68" s="1">
        <v>1084</v>
      </c>
      <c r="E68" s="1">
        <v>37.993462659767602</v>
      </c>
      <c r="F68" s="1">
        <v>1320</v>
      </c>
      <c r="G68" s="1">
        <v>68.692143365772608</v>
      </c>
      <c r="H68" s="1">
        <v>35.771185891022498</v>
      </c>
      <c r="I68" s="1">
        <v>11.9987884504786</v>
      </c>
      <c r="J68" s="1">
        <v>12.5751391061916</v>
      </c>
      <c r="K68" s="1">
        <v>0.114518319713942</v>
      </c>
      <c r="L68" s="1">
        <v>15.041683855173201</v>
      </c>
      <c r="M68" s="1">
        <v>240</v>
      </c>
      <c r="N68" s="1">
        <v>8</v>
      </c>
      <c r="O68" s="1">
        <v>317</v>
      </c>
      <c r="P68" s="1">
        <v>337</v>
      </c>
      <c r="Q68" s="1">
        <v>70</v>
      </c>
      <c r="R68" s="1">
        <v>360</v>
      </c>
      <c r="S68" s="1" t="s">
        <v>80</v>
      </c>
    </row>
    <row r="69" spans="1:19">
      <c r="A69" s="1">
        <v>2198</v>
      </c>
      <c r="B69" s="1" t="s">
        <v>154</v>
      </c>
      <c r="C69" s="1">
        <v>21</v>
      </c>
      <c r="D69" s="1">
        <v>986</v>
      </c>
      <c r="E69" s="1">
        <v>37.306658903200997</v>
      </c>
      <c r="F69" s="1">
        <v>1371</v>
      </c>
      <c r="G69" s="1">
        <v>67.481604557322569</v>
      </c>
      <c r="H69" s="1">
        <v>51.651007950137199</v>
      </c>
      <c r="I69" s="1">
        <v>9.6765420712897594</v>
      </c>
      <c r="J69" s="1">
        <v>24.1968223819296</v>
      </c>
      <c r="K69" s="1">
        <v>-0.54415675272993203</v>
      </c>
      <c r="L69" s="1">
        <v>3.9774512027115598</v>
      </c>
      <c r="M69" s="1">
        <v>261</v>
      </c>
      <c r="N69" s="1">
        <v>10</v>
      </c>
      <c r="O69" s="1">
        <v>307</v>
      </c>
      <c r="P69" s="1">
        <v>409</v>
      </c>
      <c r="Q69" s="1">
        <v>130</v>
      </c>
      <c r="R69" s="1">
        <v>140</v>
      </c>
      <c r="S69" s="1" t="s">
        <v>77</v>
      </c>
    </row>
    <row r="70" spans="1:19">
      <c r="A70" s="1">
        <v>4296</v>
      </c>
      <c r="B70" s="1" t="s">
        <v>149</v>
      </c>
      <c r="C70" s="1">
        <v>9</v>
      </c>
      <c r="D70" s="1">
        <v>1074</v>
      </c>
      <c r="E70" s="1">
        <v>35.039810015716903</v>
      </c>
      <c r="F70" s="1">
        <v>1506</v>
      </c>
      <c r="G70" s="1">
        <v>64.277237123190119</v>
      </c>
      <c r="H70" s="1">
        <v>13.8355008012136</v>
      </c>
      <c r="I70" s="1">
        <v>12.7457464704971</v>
      </c>
      <c r="J70" s="1">
        <v>2.69128736470129</v>
      </c>
      <c r="K70" s="1">
        <v>6.2524867915576996</v>
      </c>
      <c r="L70" s="1">
        <v>13.090478968412199</v>
      </c>
      <c r="M70" s="1">
        <v>176</v>
      </c>
      <c r="N70" s="1">
        <v>14</v>
      </c>
      <c r="O70" s="1">
        <v>430</v>
      </c>
      <c r="P70" s="1">
        <v>183</v>
      </c>
      <c r="Q70" s="1">
        <v>160</v>
      </c>
      <c r="R70" s="1">
        <v>300</v>
      </c>
      <c r="S70" s="1" t="s">
        <v>76</v>
      </c>
    </row>
    <row r="71" spans="1:19">
      <c r="A71" s="1">
        <v>103</v>
      </c>
      <c r="B71" s="1" t="s">
        <v>155</v>
      </c>
      <c r="C71" s="1">
        <v>27</v>
      </c>
      <c r="D71" s="1">
        <v>864</v>
      </c>
      <c r="E71" s="1">
        <v>34.638730188481901</v>
      </c>
      <c r="F71" s="1">
        <v>1535</v>
      </c>
      <c r="G71" s="1">
        <v>63.588891526228345</v>
      </c>
      <c r="H71" s="1">
        <v>26.1947216641659</v>
      </c>
      <c r="I71" s="1">
        <v>17.369877535369799</v>
      </c>
      <c r="J71" s="1">
        <v>1.6067729562563999</v>
      </c>
      <c r="K71" s="1">
        <v>12.417190779452399</v>
      </c>
      <c r="L71" s="1">
        <v>4.0618959835033603</v>
      </c>
      <c r="M71" s="1">
        <v>106</v>
      </c>
      <c r="N71" s="1">
        <v>10</v>
      </c>
      <c r="O71" s="1">
        <v>412</v>
      </c>
      <c r="P71" s="1">
        <v>112</v>
      </c>
      <c r="Q71" s="1">
        <v>200</v>
      </c>
      <c r="R71" s="1">
        <v>140</v>
      </c>
      <c r="S71" s="1" t="s">
        <v>140</v>
      </c>
    </row>
    <row r="72" spans="1:19">
      <c r="A72" s="1">
        <v>5299</v>
      </c>
      <c r="B72" s="1" t="s">
        <v>156</v>
      </c>
      <c r="C72" s="1">
        <v>23</v>
      </c>
      <c r="D72" s="1">
        <v>923</v>
      </c>
      <c r="E72" s="1">
        <v>34.263483283998397</v>
      </c>
      <c r="F72" s="1">
        <v>1549</v>
      </c>
      <c r="G72" s="1">
        <v>63.256586755281276</v>
      </c>
      <c r="H72" s="1">
        <v>15.2460971542053</v>
      </c>
      <c r="I72" s="1">
        <v>10.576559163174</v>
      </c>
      <c r="J72" s="1">
        <v>11.5024610146826</v>
      </c>
      <c r="K72" s="1">
        <v>5.9516426351490601</v>
      </c>
      <c r="L72" s="1">
        <v>6.0429807209878401</v>
      </c>
      <c r="M72" s="1">
        <v>200</v>
      </c>
      <c r="N72" s="1">
        <v>10</v>
      </c>
      <c r="O72" s="1">
        <v>330</v>
      </c>
      <c r="P72" s="1">
        <v>283</v>
      </c>
      <c r="Q72" s="1">
        <v>150</v>
      </c>
      <c r="R72" s="1">
        <v>160</v>
      </c>
      <c r="S72" s="1" t="s">
        <v>77</v>
      </c>
    </row>
    <row r="73" spans="1:19">
      <c r="A73" s="1">
        <v>2502</v>
      </c>
      <c r="B73" s="1" t="s">
        <v>157</v>
      </c>
      <c r="C73" s="1">
        <v>13</v>
      </c>
      <c r="D73" s="1">
        <v>762</v>
      </c>
      <c r="E73" s="1">
        <v>32.1014226271529</v>
      </c>
      <c r="F73" s="1">
        <v>1655</v>
      </c>
      <c r="G73" s="1">
        <v>60.740564918110607</v>
      </c>
      <c r="H73" s="1">
        <v>14.249395875978101</v>
      </c>
      <c r="I73" s="1">
        <v>13.8438101752292</v>
      </c>
      <c r="J73" s="1">
        <v>14.028359625009401</v>
      </c>
      <c r="K73" s="1">
        <v>7.97456323642679</v>
      </c>
      <c r="L73" s="1">
        <v>-3.74531040951257</v>
      </c>
      <c r="M73" s="1">
        <v>171</v>
      </c>
      <c r="N73" s="1">
        <v>14</v>
      </c>
      <c r="O73" s="1">
        <v>308</v>
      </c>
      <c r="P73" s="1">
        <v>204</v>
      </c>
      <c r="Q73" s="1">
        <v>150</v>
      </c>
      <c r="R73" s="1">
        <v>100</v>
      </c>
      <c r="S73" s="1" t="s">
        <v>76</v>
      </c>
    </row>
    <row r="74" spans="1:19">
      <c r="A74" s="1">
        <v>2978</v>
      </c>
      <c r="B74" s="1" t="s">
        <v>158</v>
      </c>
      <c r="C74" s="1">
        <v>9</v>
      </c>
      <c r="D74" s="1">
        <v>1150</v>
      </c>
      <c r="E74" s="1">
        <v>30.1229061094282</v>
      </c>
      <c r="F74" s="1">
        <v>1788</v>
      </c>
      <c r="G74" s="1">
        <v>57.583669594113459</v>
      </c>
      <c r="H74" s="1">
        <v>23.668875612834299</v>
      </c>
      <c r="I74" s="1">
        <v>10.2759291975136</v>
      </c>
      <c r="J74" s="1">
        <v>2.9975527160153299</v>
      </c>
      <c r="K74" s="1">
        <v>4.7828664708618298</v>
      </c>
      <c r="L74" s="1">
        <v>2.73988261458494</v>
      </c>
      <c r="M74" s="1">
        <v>175</v>
      </c>
      <c r="N74" s="1">
        <v>14</v>
      </c>
      <c r="O74" s="1">
        <v>449</v>
      </c>
      <c r="P74" s="1">
        <v>213</v>
      </c>
      <c r="Q74" s="1">
        <v>180</v>
      </c>
      <c r="R74" s="1">
        <v>200</v>
      </c>
      <c r="S74" s="1" t="s">
        <v>132</v>
      </c>
    </row>
    <row r="75" spans="1:19">
      <c r="A75" s="1">
        <v>5041</v>
      </c>
      <c r="B75" s="1" t="s">
        <v>159</v>
      </c>
      <c r="C75" s="1">
        <v>37</v>
      </c>
      <c r="D75" s="1">
        <v>1053</v>
      </c>
      <c r="E75" s="1">
        <v>29.3145159172139</v>
      </c>
      <c r="F75" s="1">
        <v>1821</v>
      </c>
      <c r="G75" s="1">
        <v>56.80037977688108</v>
      </c>
      <c r="H75" s="1">
        <v>43.045640490797403</v>
      </c>
      <c r="I75" s="1">
        <v>8.4930727530470307</v>
      </c>
      <c r="J75" s="1">
        <v>12.4059248609055</v>
      </c>
      <c r="K75" s="1">
        <v>7.22355456398261</v>
      </c>
      <c r="L75" s="1">
        <v>1.09910962041831</v>
      </c>
      <c r="M75" s="1">
        <v>150</v>
      </c>
      <c r="N75" s="1">
        <v>7</v>
      </c>
      <c r="O75" s="1">
        <v>350</v>
      </c>
      <c r="P75" s="1">
        <v>313</v>
      </c>
      <c r="Q75" s="1">
        <v>200</v>
      </c>
      <c r="R75" s="1">
        <v>190</v>
      </c>
      <c r="S75" s="1" t="s">
        <v>160</v>
      </c>
    </row>
    <row r="76" spans="1:19">
      <c r="A76" s="1">
        <v>4547</v>
      </c>
      <c r="B76" s="1" t="s">
        <v>161</v>
      </c>
      <c r="C76" s="1">
        <v>32</v>
      </c>
      <c r="D76" s="1">
        <v>922</v>
      </c>
      <c r="E76" s="1">
        <v>27.593872007885199</v>
      </c>
      <c r="F76" s="1">
        <v>1926</v>
      </c>
      <c r="G76" s="1">
        <v>54.308093994778076</v>
      </c>
      <c r="H76" s="1">
        <v>22.617644590023001</v>
      </c>
      <c r="I76" s="1">
        <v>11.564051478976401</v>
      </c>
      <c r="J76" s="1">
        <v>-5.49491742243604</v>
      </c>
      <c r="K76" s="1">
        <v>4.2743076445541703</v>
      </c>
      <c r="L76" s="1">
        <v>17.250430306790602</v>
      </c>
      <c r="M76" s="1">
        <v>205</v>
      </c>
      <c r="N76" s="1">
        <v>8</v>
      </c>
      <c r="O76" s="1">
        <v>335</v>
      </c>
      <c r="P76" s="1">
        <v>137</v>
      </c>
      <c r="Q76" s="1">
        <v>160</v>
      </c>
      <c r="R76" s="1">
        <v>290</v>
      </c>
      <c r="S76" s="1" t="s">
        <v>146</v>
      </c>
    </row>
    <row r="77" spans="1:19">
      <c r="A77" s="1">
        <v>527</v>
      </c>
      <c r="B77" s="1" t="s">
        <v>162</v>
      </c>
      <c r="C77" s="1">
        <v>12</v>
      </c>
      <c r="D77" s="1">
        <v>926</v>
      </c>
      <c r="E77" s="1">
        <v>26.629364119531399</v>
      </c>
      <c r="F77" s="1">
        <v>1988</v>
      </c>
      <c r="G77" s="1">
        <v>52.836458580583908</v>
      </c>
      <c r="H77" s="1">
        <v>11.9321029309023</v>
      </c>
      <c r="I77" s="1">
        <v>14.738617692608299</v>
      </c>
      <c r="J77" s="1">
        <v>9.8246369403567098</v>
      </c>
      <c r="K77" s="1">
        <v>5.3482541800764798</v>
      </c>
      <c r="L77" s="1">
        <v>-3.3485438310257098</v>
      </c>
      <c r="M77" s="1">
        <v>155</v>
      </c>
      <c r="N77" s="1">
        <v>14</v>
      </c>
      <c r="O77" s="1">
        <v>411</v>
      </c>
      <c r="P77" s="1">
        <v>335</v>
      </c>
      <c r="Q77" s="1">
        <v>120</v>
      </c>
      <c r="R77" s="1">
        <v>60</v>
      </c>
      <c r="S77" s="1" t="s">
        <v>132</v>
      </c>
    </row>
    <row r="78" spans="1:19">
      <c r="A78" s="1">
        <v>5196</v>
      </c>
      <c r="B78" s="1" t="s">
        <v>163</v>
      </c>
      <c r="C78" s="1">
        <v>26</v>
      </c>
      <c r="D78" s="1">
        <v>1095</v>
      </c>
      <c r="E78" s="1">
        <v>26.4641022383916</v>
      </c>
      <c r="F78" s="1">
        <v>2002</v>
      </c>
      <c r="G78" s="1">
        <v>52.504153809636833</v>
      </c>
      <c r="H78" s="1">
        <v>18.188964750072302</v>
      </c>
      <c r="I78" s="1">
        <v>10.162785116151101</v>
      </c>
      <c r="J78" s="1">
        <v>8.4674100792593201</v>
      </c>
      <c r="K78" s="1">
        <v>2.7281196462930901</v>
      </c>
      <c r="L78" s="1">
        <v>3.6476030594563902</v>
      </c>
      <c r="M78" s="1">
        <v>175</v>
      </c>
      <c r="N78" s="1">
        <v>12</v>
      </c>
      <c r="O78" s="1">
        <v>395</v>
      </c>
      <c r="P78" s="1">
        <v>320</v>
      </c>
      <c r="Q78" s="1">
        <v>130</v>
      </c>
      <c r="R78" s="1">
        <v>250</v>
      </c>
      <c r="S78" s="1" t="s">
        <v>137</v>
      </c>
    </row>
    <row r="79" spans="1:19">
      <c r="A79" s="1">
        <v>3492</v>
      </c>
      <c r="B79" s="1" t="s">
        <v>115</v>
      </c>
      <c r="C79" s="1">
        <v>10</v>
      </c>
      <c r="D79" s="1">
        <v>749</v>
      </c>
      <c r="E79" s="1">
        <v>25.005007116716101</v>
      </c>
      <c r="F79" s="1">
        <v>2104</v>
      </c>
      <c r="G79" s="1">
        <v>50.083076192736762</v>
      </c>
      <c r="H79" s="1">
        <v>15.9617016677711</v>
      </c>
      <c r="I79" s="1">
        <v>6.7916562224043302</v>
      </c>
      <c r="J79" s="1">
        <v>-2.9185165633138501</v>
      </c>
      <c r="K79" s="1">
        <v>4.7157012155318396</v>
      </c>
      <c r="L79" s="1">
        <v>16.063756992511099</v>
      </c>
      <c r="M79" s="1">
        <v>117</v>
      </c>
      <c r="N79" s="1">
        <v>14</v>
      </c>
      <c r="O79" s="1">
        <v>245</v>
      </c>
      <c r="P79" s="1">
        <v>84</v>
      </c>
      <c r="Q79" s="1">
        <v>130</v>
      </c>
      <c r="R79" s="1">
        <v>290</v>
      </c>
      <c r="S79" s="1" t="s">
        <v>132</v>
      </c>
    </row>
    <row r="80" spans="1:19">
      <c r="A80" s="1">
        <v>1662</v>
      </c>
      <c r="B80" s="1" t="s">
        <v>164</v>
      </c>
      <c r="C80" s="1">
        <v>28</v>
      </c>
      <c r="D80" s="1">
        <v>942</v>
      </c>
      <c r="E80" s="1">
        <v>24.070151718203999</v>
      </c>
      <c r="F80" s="1">
        <v>2160</v>
      </c>
      <c r="G80" s="1">
        <v>48.753857108948495</v>
      </c>
      <c r="H80" s="1">
        <v>25.6993438571482</v>
      </c>
      <c r="I80" s="1">
        <v>11.1281494220336</v>
      </c>
      <c r="J80" s="1">
        <v>10.495188641348101</v>
      </c>
      <c r="K80" s="1">
        <v>3.9687124979238901</v>
      </c>
      <c r="L80" s="1">
        <v>-0.76662475538586905</v>
      </c>
      <c r="M80" s="1">
        <v>136</v>
      </c>
      <c r="N80" s="1">
        <v>11</v>
      </c>
      <c r="O80" s="1">
        <v>368</v>
      </c>
      <c r="P80" s="1">
        <v>274</v>
      </c>
      <c r="Q80" s="1">
        <v>130</v>
      </c>
      <c r="R80" s="1">
        <v>170</v>
      </c>
      <c r="S80" s="1" t="s">
        <v>165</v>
      </c>
    </row>
    <row r="81" spans="1:19">
      <c r="A81" s="1">
        <v>2500</v>
      </c>
      <c r="B81" s="1" t="s">
        <v>157</v>
      </c>
      <c r="C81" s="1">
        <v>47</v>
      </c>
      <c r="D81" s="1">
        <v>744</v>
      </c>
      <c r="E81" s="1">
        <v>23.409150218802299</v>
      </c>
      <c r="F81" s="1">
        <v>2207</v>
      </c>
      <c r="G81" s="1">
        <v>47.638262520769047</v>
      </c>
      <c r="H81" s="1">
        <v>41.869808962711197</v>
      </c>
      <c r="I81" s="1">
        <v>10.390766399871501</v>
      </c>
      <c r="J81" s="1">
        <v>6.69673294611112</v>
      </c>
      <c r="K81" s="1">
        <v>0.95243056263246695</v>
      </c>
      <c r="L81" s="1">
        <v>5.3692203101871501</v>
      </c>
      <c r="M81" s="1">
        <v>158</v>
      </c>
      <c r="N81" s="1">
        <v>7</v>
      </c>
      <c r="O81" s="1">
        <v>301</v>
      </c>
      <c r="P81" s="1">
        <v>143</v>
      </c>
      <c r="Q81" s="1">
        <v>100</v>
      </c>
      <c r="R81" s="1">
        <v>200</v>
      </c>
      <c r="S81" s="1" t="s">
        <v>166</v>
      </c>
    </row>
    <row r="82" spans="1:19">
      <c r="A82" s="1">
        <v>4499</v>
      </c>
      <c r="B82" s="1" t="s">
        <v>167</v>
      </c>
      <c r="C82" s="1">
        <v>15</v>
      </c>
      <c r="D82" s="1">
        <v>846</v>
      </c>
      <c r="E82" s="1">
        <v>23.107509149750499</v>
      </c>
      <c r="F82" s="1">
        <v>2233</v>
      </c>
      <c r="G82" s="1">
        <v>47.021125089010205</v>
      </c>
      <c r="H82" s="1">
        <v>21.397687332216801</v>
      </c>
      <c r="I82" s="1">
        <v>13.9466827863234</v>
      </c>
      <c r="J82" s="1">
        <v>-3.5986735555420402</v>
      </c>
      <c r="K82" s="1">
        <v>0.47172556454776099</v>
      </c>
      <c r="L82" s="1">
        <v>13.098097108767799</v>
      </c>
      <c r="M82" s="1">
        <v>155</v>
      </c>
      <c r="N82" s="1">
        <v>14</v>
      </c>
      <c r="O82" s="1">
        <v>366</v>
      </c>
      <c r="P82" s="1">
        <v>171</v>
      </c>
      <c r="Q82" s="1">
        <v>60</v>
      </c>
      <c r="R82" s="1">
        <v>250</v>
      </c>
      <c r="S82" s="1" t="s">
        <v>144</v>
      </c>
    </row>
    <row r="83" spans="1:19">
      <c r="A83" s="1">
        <v>2576</v>
      </c>
      <c r="B83" s="1" t="s">
        <v>168</v>
      </c>
      <c r="C83" s="1">
        <v>52</v>
      </c>
      <c r="D83" s="1">
        <v>524</v>
      </c>
      <c r="E83" s="1">
        <v>21.156041448086299</v>
      </c>
      <c r="F83" s="1">
        <v>2380</v>
      </c>
      <c r="G83" s="1">
        <v>43.531924994065982</v>
      </c>
      <c r="H83" s="1">
        <v>35.305198635541998</v>
      </c>
      <c r="I83" s="1">
        <v>13.8775423798844</v>
      </c>
      <c r="J83" s="1">
        <v>6.0329585751313104</v>
      </c>
      <c r="K83" s="1">
        <v>4.2289660158203199</v>
      </c>
      <c r="L83" s="1">
        <v>-3.2646278222827099</v>
      </c>
      <c r="M83" s="1">
        <v>131</v>
      </c>
      <c r="N83" s="1">
        <v>8</v>
      </c>
      <c r="O83" s="1">
        <v>265</v>
      </c>
      <c r="P83" s="1">
        <v>129</v>
      </c>
      <c r="Q83" s="1">
        <v>80</v>
      </c>
      <c r="R83" s="1">
        <v>50</v>
      </c>
      <c r="S83" s="1" t="s">
        <v>80</v>
      </c>
    </row>
    <row r="84" spans="1:19">
      <c r="A84" s="1">
        <v>3616</v>
      </c>
      <c r="B84" s="1" t="s">
        <v>147</v>
      </c>
      <c r="C84" s="1">
        <v>40</v>
      </c>
      <c r="D84" s="1">
        <v>797</v>
      </c>
      <c r="E84" s="1">
        <v>20.738037748675399</v>
      </c>
      <c r="F84" s="1">
        <v>2408</v>
      </c>
      <c r="G84" s="1">
        <v>42.867315452171852</v>
      </c>
      <c r="H84" s="1">
        <v>42.335108885293401</v>
      </c>
      <c r="I84" s="1">
        <v>11.4945950202655</v>
      </c>
      <c r="J84" s="1">
        <v>-3.0169343390729799</v>
      </c>
      <c r="K84" s="1">
        <v>8.1901935682429094</v>
      </c>
      <c r="L84" s="1">
        <v>4.1626712946945901</v>
      </c>
      <c r="M84" s="1">
        <v>200</v>
      </c>
      <c r="N84" s="1">
        <v>8</v>
      </c>
      <c r="O84" s="1">
        <v>323</v>
      </c>
      <c r="P84" s="1">
        <v>164</v>
      </c>
      <c r="Q84" s="1">
        <v>150</v>
      </c>
      <c r="R84" s="1">
        <v>160</v>
      </c>
      <c r="S84" s="1" t="s">
        <v>80</v>
      </c>
    </row>
    <row r="85" spans="1:19">
      <c r="A85" s="1">
        <v>4583</v>
      </c>
      <c r="B85" s="1" t="s">
        <v>89</v>
      </c>
      <c r="C85" s="1">
        <v>41</v>
      </c>
      <c r="D85" s="1">
        <v>542</v>
      </c>
      <c r="E85" s="1">
        <v>20.673548353436502</v>
      </c>
      <c r="F85" s="1">
        <v>2419</v>
      </c>
      <c r="G85" s="1">
        <v>42.606218846427723</v>
      </c>
      <c r="H85" s="1">
        <v>21.333529459872398</v>
      </c>
      <c r="I85" s="1">
        <v>10.2093971096998</v>
      </c>
      <c r="J85" s="1">
        <v>5.71982606173502E-2</v>
      </c>
      <c r="K85" s="1">
        <v>2.5916460620067499</v>
      </c>
      <c r="L85" s="1">
        <v>7.21331033231069</v>
      </c>
      <c r="M85" s="1">
        <v>92</v>
      </c>
      <c r="N85" s="1">
        <v>8</v>
      </c>
      <c r="O85" s="1">
        <v>241</v>
      </c>
      <c r="P85" s="1">
        <v>131</v>
      </c>
      <c r="Q85" s="1">
        <v>70</v>
      </c>
      <c r="R85" s="1">
        <v>100</v>
      </c>
      <c r="S85" s="1" t="s">
        <v>146</v>
      </c>
    </row>
    <row r="86" spans="1:19">
      <c r="A86" s="1">
        <v>3354</v>
      </c>
      <c r="B86" s="1" t="s">
        <v>163</v>
      </c>
      <c r="C86" s="1">
        <v>30</v>
      </c>
      <c r="D86" s="1">
        <v>1098</v>
      </c>
      <c r="E86" s="1">
        <v>19.761488943126501</v>
      </c>
      <c r="F86" s="1">
        <v>2485</v>
      </c>
      <c r="G86" s="1">
        <v>41.039639211962971</v>
      </c>
      <c r="H86" s="1">
        <v>65.488784768248294</v>
      </c>
      <c r="I86" s="1">
        <v>3.6800789736653501</v>
      </c>
      <c r="J86" s="1">
        <v>11.5273613950451</v>
      </c>
      <c r="K86" s="1">
        <v>9.0360027054854708</v>
      </c>
      <c r="L86" s="1">
        <v>-5.11978259182795</v>
      </c>
      <c r="M86" s="1">
        <v>195</v>
      </c>
      <c r="N86" s="1">
        <v>11</v>
      </c>
      <c r="O86" s="1">
        <v>335</v>
      </c>
      <c r="P86" s="1">
        <v>353</v>
      </c>
      <c r="Q86" s="1">
        <v>230</v>
      </c>
      <c r="R86" s="1">
        <v>180</v>
      </c>
      <c r="S86" s="1" t="s">
        <v>165</v>
      </c>
    </row>
    <row r="87" spans="1:19">
      <c r="A87" s="1">
        <v>5019</v>
      </c>
      <c r="B87" s="1" t="s">
        <v>157</v>
      </c>
      <c r="C87" s="1">
        <v>15</v>
      </c>
      <c r="D87" s="1">
        <v>764</v>
      </c>
      <c r="E87" s="1">
        <v>19.566167079478099</v>
      </c>
      <c r="F87" s="1">
        <v>2497</v>
      </c>
      <c r="G87" s="1">
        <v>40.754806551151205</v>
      </c>
      <c r="H87" s="1">
        <v>34.258808701944901</v>
      </c>
      <c r="I87" s="1">
        <v>1.82398417591045</v>
      </c>
      <c r="J87" s="1">
        <v>0.84998022350330404</v>
      </c>
      <c r="K87" s="1">
        <v>5.0805735398848704</v>
      </c>
      <c r="L87" s="1">
        <v>11.8116291401795</v>
      </c>
      <c r="M87" s="1">
        <v>134</v>
      </c>
      <c r="N87" s="1">
        <v>12</v>
      </c>
      <c r="O87" s="1">
        <v>263</v>
      </c>
      <c r="P87" s="1">
        <v>101</v>
      </c>
      <c r="Q87" s="1">
        <v>140</v>
      </c>
      <c r="R87" s="1">
        <v>260</v>
      </c>
      <c r="S87" s="1" t="s">
        <v>74</v>
      </c>
    </row>
    <row r="88" spans="1:19">
      <c r="A88" s="1">
        <v>3997</v>
      </c>
      <c r="B88" s="1" t="s">
        <v>87</v>
      </c>
      <c r="C88" s="1">
        <v>10</v>
      </c>
      <c r="D88" s="1">
        <v>1021</v>
      </c>
      <c r="E88" s="1">
        <v>19.291634221242401</v>
      </c>
      <c r="F88" s="1">
        <v>2523</v>
      </c>
      <c r="G88" s="1">
        <v>40.137669119392356</v>
      </c>
      <c r="H88" s="1">
        <v>17.085029563597399</v>
      </c>
      <c r="I88" s="1">
        <v>2.0304965698189199</v>
      </c>
      <c r="J88" s="1">
        <v>2.49845560769085</v>
      </c>
      <c r="K88" s="1">
        <v>-0.55928436829416495</v>
      </c>
      <c r="L88" s="1">
        <v>16.1066299675485</v>
      </c>
      <c r="M88" s="1">
        <v>235</v>
      </c>
      <c r="N88" s="1">
        <v>14</v>
      </c>
      <c r="O88" s="1">
        <v>231</v>
      </c>
      <c r="P88" s="1">
        <v>250</v>
      </c>
      <c r="Q88" s="1">
        <v>110</v>
      </c>
      <c r="R88" s="1">
        <v>430</v>
      </c>
      <c r="S88" s="1" t="s">
        <v>76</v>
      </c>
    </row>
    <row r="89" spans="1:19">
      <c r="A89" s="1">
        <v>4531</v>
      </c>
      <c r="B89" s="1" t="s">
        <v>149</v>
      </c>
      <c r="C89" s="1">
        <v>24</v>
      </c>
      <c r="D89" s="1">
        <v>882</v>
      </c>
      <c r="E89" s="1">
        <v>15.8434188343566</v>
      </c>
      <c r="F89" s="1">
        <v>2811</v>
      </c>
      <c r="G89" s="1">
        <v>33.301685259909803</v>
      </c>
      <c r="H89" s="1">
        <v>17.4439857765582</v>
      </c>
      <c r="I89" s="1">
        <v>10.7919913077335</v>
      </c>
      <c r="J89" s="1">
        <v>4.1933913238354403</v>
      </c>
      <c r="K89" s="1">
        <v>3.01954041646131</v>
      </c>
      <c r="L89" s="1">
        <v>-1.52010127504253</v>
      </c>
      <c r="M89" s="1">
        <v>155</v>
      </c>
      <c r="N89" s="1">
        <v>12</v>
      </c>
      <c r="O89" s="1">
        <v>375</v>
      </c>
      <c r="P89" s="1">
        <v>197</v>
      </c>
      <c r="Q89" s="1">
        <v>130</v>
      </c>
      <c r="R89" s="1">
        <v>180</v>
      </c>
      <c r="S89" s="1" t="s">
        <v>74</v>
      </c>
    </row>
    <row r="90" spans="1:19">
      <c r="A90" s="1">
        <v>422</v>
      </c>
      <c r="B90" s="1" t="s">
        <v>109</v>
      </c>
      <c r="C90" s="1">
        <v>9</v>
      </c>
      <c r="D90" s="1">
        <v>680</v>
      </c>
      <c r="E90" s="1">
        <v>15.678239206002401</v>
      </c>
      <c r="F90" s="1">
        <v>2824</v>
      </c>
      <c r="G90" s="1">
        <v>32.993116544030379</v>
      </c>
      <c r="H90" s="1">
        <v>8.5140792242082206</v>
      </c>
      <c r="I90" s="1">
        <v>8.4166983173556407</v>
      </c>
      <c r="J90" s="1">
        <v>-13.1301149172695</v>
      </c>
      <c r="K90" s="1">
        <v>7.8326592630982796</v>
      </c>
      <c r="L90" s="1">
        <v>12.314424037990999</v>
      </c>
      <c r="M90" s="1">
        <v>129</v>
      </c>
      <c r="N90" s="1">
        <v>13</v>
      </c>
      <c r="O90" s="1">
        <v>265</v>
      </c>
      <c r="P90" s="1">
        <v>75</v>
      </c>
      <c r="Q90" s="1">
        <v>150</v>
      </c>
      <c r="R90" s="1">
        <v>190</v>
      </c>
      <c r="S90" s="1" t="s">
        <v>169</v>
      </c>
    </row>
    <row r="91" spans="1:19">
      <c r="A91" s="1">
        <v>4933</v>
      </c>
      <c r="B91" s="1" t="s">
        <v>138</v>
      </c>
      <c r="C91" s="1">
        <v>30</v>
      </c>
      <c r="D91" s="1">
        <v>887</v>
      </c>
      <c r="E91" s="1">
        <v>14.842015017307</v>
      </c>
      <c r="F91" s="1">
        <v>2911</v>
      </c>
      <c r="G91" s="1">
        <v>30.928079753145028</v>
      </c>
      <c r="H91" s="1">
        <v>54.034325569198899</v>
      </c>
      <c r="I91" s="1">
        <v>7.2565050016575601</v>
      </c>
      <c r="J91" s="1">
        <v>11.282139428076499</v>
      </c>
      <c r="K91" s="1">
        <v>-0.62269787927283105</v>
      </c>
      <c r="L91" s="1">
        <v>-2.6440659213428499</v>
      </c>
      <c r="M91" s="1">
        <v>136</v>
      </c>
      <c r="N91" s="1">
        <v>10</v>
      </c>
      <c r="O91" s="1">
        <v>325</v>
      </c>
      <c r="P91" s="1">
        <v>312</v>
      </c>
      <c r="Q91" s="1">
        <v>110</v>
      </c>
      <c r="R91" s="1">
        <v>140</v>
      </c>
      <c r="S91" s="1" t="s">
        <v>77</v>
      </c>
    </row>
    <row r="92" spans="1:19">
      <c r="A92" s="1">
        <v>229</v>
      </c>
      <c r="B92" s="1" t="s">
        <v>135</v>
      </c>
      <c r="C92" s="1">
        <v>14</v>
      </c>
      <c r="D92" s="1">
        <v>807</v>
      </c>
      <c r="E92" s="1">
        <v>14.074447213840299</v>
      </c>
      <c r="F92" s="1">
        <v>2976</v>
      </c>
      <c r="G92" s="1">
        <v>29.385236173747924</v>
      </c>
      <c r="H92" s="1">
        <v>26.184928803534799</v>
      </c>
      <c r="I92" s="1">
        <v>5.5860937643397799</v>
      </c>
      <c r="J92" s="1">
        <v>3.17554644312415</v>
      </c>
      <c r="K92" s="1">
        <v>4.3532058696999298</v>
      </c>
      <c r="L92" s="1">
        <v>0.31094138647251801</v>
      </c>
      <c r="M92" s="1">
        <v>157</v>
      </c>
      <c r="N92" s="1">
        <v>14</v>
      </c>
      <c r="O92" s="1">
        <v>297</v>
      </c>
      <c r="P92" s="1">
        <v>200</v>
      </c>
      <c r="Q92" s="1">
        <v>150</v>
      </c>
      <c r="R92" s="1">
        <v>160</v>
      </c>
      <c r="S92" s="1" t="s">
        <v>132</v>
      </c>
    </row>
    <row r="93" spans="1:19">
      <c r="A93" s="1">
        <v>5288</v>
      </c>
      <c r="B93" s="1" t="s">
        <v>85</v>
      </c>
      <c r="C93" s="1">
        <v>24</v>
      </c>
      <c r="D93" s="1">
        <v>1159</v>
      </c>
      <c r="E93" s="1">
        <v>13.773273463858301</v>
      </c>
      <c r="F93" s="1">
        <v>3003</v>
      </c>
      <c r="G93" s="1">
        <v>28.744362686921431</v>
      </c>
      <c r="H93" s="1">
        <v>15.3162849797645</v>
      </c>
      <c r="I93" s="1">
        <v>4.1290656639941501</v>
      </c>
      <c r="J93" s="1">
        <v>8.4630002558413597</v>
      </c>
      <c r="K93" s="1">
        <v>1.2658133862382399</v>
      </c>
      <c r="L93" s="1">
        <v>-5.8914756645497404</v>
      </c>
      <c r="M93" s="1">
        <v>195</v>
      </c>
      <c r="N93" s="1">
        <v>10</v>
      </c>
      <c r="O93" s="1">
        <v>376</v>
      </c>
      <c r="P93" s="1">
        <v>366</v>
      </c>
      <c r="Q93" s="1">
        <v>160</v>
      </c>
      <c r="R93" s="1">
        <v>190</v>
      </c>
      <c r="S93" s="1" t="s">
        <v>136</v>
      </c>
    </row>
    <row r="94" spans="1:19">
      <c r="A94" s="1">
        <v>2626</v>
      </c>
      <c r="B94" s="1" t="s">
        <v>170</v>
      </c>
      <c r="C94" s="1">
        <v>31</v>
      </c>
      <c r="D94" s="1">
        <v>714</v>
      </c>
      <c r="E94" s="1">
        <v>12.1999268948286</v>
      </c>
      <c r="F94" s="1">
        <v>3146</v>
      </c>
      <c r="G94" s="1">
        <v>25.350106812247802</v>
      </c>
      <c r="H94" s="1">
        <v>35.087816394830597</v>
      </c>
      <c r="I94" s="1">
        <v>3.65149156268268</v>
      </c>
      <c r="J94" s="1">
        <v>-0.138638811148275</v>
      </c>
      <c r="K94" s="1">
        <v>1.00991885495189</v>
      </c>
      <c r="L94" s="1">
        <v>8.6589518670714298</v>
      </c>
      <c r="M94" s="1">
        <v>127</v>
      </c>
      <c r="N94" s="1">
        <v>8</v>
      </c>
      <c r="O94" s="1">
        <v>234</v>
      </c>
      <c r="P94" s="1">
        <v>150</v>
      </c>
      <c r="Q94" s="1">
        <v>100</v>
      </c>
      <c r="R94" s="1">
        <v>230</v>
      </c>
      <c r="S94" s="1" t="s">
        <v>146</v>
      </c>
    </row>
    <row r="95" spans="1:19">
      <c r="A95" s="1">
        <v>2444</v>
      </c>
      <c r="B95" s="1" t="s">
        <v>171</v>
      </c>
      <c r="C95" s="1">
        <v>15</v>
      </c>
      <c r="D95" s="1">
        <v>983</v>
      </c>
      <c r="E95" s="1">
        <v>12.0786568671361</v>
      </c>
      <c r="F95" s="1">
        <v>3153</v>
      </c>
      <c r="G95" s="1">
        <v>25.183954426774267</v>
      </c>
      <c r="H95" s="1">
        <v>31.041885820762602</v>
      </c>
      <c r="I95" s="1">
        <v>6.56437790405705</v>
      </c>
      <c r="J95" s="1">
        <v>7.4203889812782799</v>
      </c>
      <c r="K95" s="1">
        <v>0.73322745516350496</v>
      </c>
      <c r="L95" s="1">
        <v>-2.6393374733627302</v>
      </c>
      <c r="M95" s="1">
        <v>191</v>
      </c>
      <c r="N95" s="1">
        <v>14</v>
      </c>
      <c r="O95" s="1">
        <v>360</v>
      </c>
      <c r="P95" s="1">
        <v>343</v>
      </c>
      <c r="Q95" s="1">
        <v>130</v>
      </c>
      <c r="R95" s="1">
        <v>150</v>
      </c>
      <c r="S95" s="1" t="s">
        <v>122</v>
      </c>
    </row>
    <row r="96" spans="1:19">
      <c r="A96" s="1">
        <v>4013</v>
      </c>
      <c r="B96" s="1" t="s">
        <v>172</v>
      </c>
      <c r="C96" s="1">
        <v>54</v>
      </c>
      <c r="D96" s="1">
        <v>849</v>
      </c>
      <c r="E96" s="1">
        <v>11.7993755478469</v>
      </c>
      <c r="F96" s="1">
        <v>3178</v>
      </c>
      <c r="G96" s="1">
        <v>24.590553050083074</v>
      </c>
      <c r="H96" s="1">
        <v>49.6453298433632</v>
      </c>
      <c r="I96" s="1">
        <v>9.3372799973474692</v>
      </c>
      <c r="J96" s="1">
        <v>11.7205568580715</v>
      </c>
      <c r="K96" s="1">
        <v>-3.2437323219231602</v>
      </c>
      <c r="L96" s="1">
        <v>-6.6701151348747398</v>
      </c>
      <c r="M96" s="1">
        <v>195</v>
      </c>
      <c r="N96" s="1">
        <v>6</v>
      </c>
      <c r="O96" s="1">
        <v>305</v>
      </c>
      <c r="P96" s="1">
        <v>354</v>
      </c>
      <c r="Q96" s="1">
        <v>90</v>
      </c>
      <c r="R96" s="1">
        <v>100</v>
      </c>
      <c r="S96" s="1" t="s">
        <v>78</v>
      </c>
    </row>
    <row r="97" spans="1:19">
      <c r="A97" s="1">
        <v>4707</v>
      </c>
      <c r="B97" s="1" t="s">
        <v>172</v>
      </c>
      <c r="C97" s="1">
        <v>57</v>
      </c>
      <c r="D97" s="1">
        <v>847</v>
      </c>
      <c r="E97" s="1">
        <v>10.132629792568</v>
      </c>
      <c r="F97" s="1">
        <v>3334</v>
      </c>
      <c r="G97" s="1">
        <v>20.887728459530024</v>
      </c>
      <c r="H97" s="1">
        <v>36.213547980829901</v>
      </c>
      <c r="I97" s="1">
        <v>12.915246487061101</v>
      </c>
      <c r="J97" s="1">
        <v>-6.04858052761836</v>
      </c>
      <c r="K97" s="1">
        <v>3.3042960465014901</v>
      </c>
      <c r="L97" s="1">
        <v>1.20351295604472</v>
      </c>
      <c r="M97" s="1">
        <v>185</v>
      </c>
      <c r="N97" s="1">
        <v>4</v>
      </c>
      <c r="O97" s="1">
        <v>386</v>
      </c>
      <c r="P97" s="1">
        <v>161</v>
      </c>
      <c r="Q97" s="1">
        <v>130</v>
      </c>
      <c r="R97" s="1">
        <v>170</v>
      </c>
      <c r="S97" s="1" t="s">
        <v>79</v>
      </c>
    </row>
    <row r="98" spans="1:19">
      <c r="A98" s="1">
        <v>5123</v>
      </c>
      <c r="B98" s="1" t="s">
        <v>111</v>
      </c>
      <c r="C98" s="1">
        <v>57</v>
      </c>
      <c r="D98" s="1">
        <v>443</v>
      </c>
      <c r="E98" s="1">
        <v>8.1270174339541494</v>
      </c>
      <c r="F98" s="1">
        <v>3479</v>
      </c>
      <c r="G98" s="1">
        <v>17.446000474721103</v>
      </c>
      <c r="H98" s="1">
        <v>40.953377434221302</v>
      </c>
      <c r="I98" s="1">
        <v>7.5202491644118199</v>
      </c>
      <c r="J98" s="1">
        <v>2.7417659984335501</v>
      </c>
      <c r="K98" s="1">
        <v>1.5394870514486301</v>
      </c>
      <c r="L98" s="1">
        <v>2.1109324128765699</v>
      </c>
      <c r="M98" s="1">
        <v>98</v>
      </c>
      <c r="N98" s="1">
        <v>6</v>
      </c>
      <c r="O98" s="1">
        <v>162</v>
      </c>
      <c r="P98" s="1">
        <v>191</v>
      </c>
      <c r="Q98" s="1">
        <v>70</v>
      </c>
      <c r="R98" s="1">
        <v>20</v>
      </c>
      <c r="S98" s="1" t="s">
        <v>173</v>
      </c>
    </row>
    <row r="99" spans="1:19">
      <c r="A99" s="1">
        <v>4950</v>
      </c>
      <c r="B99" s="1" t="s">
        <v>170</v>
      </c>
      <c r="C99" s="1">
        <v>32</v>
      </c>
      <c r="D99" s="1">
        <v>612</v>
      </c>
      <c r="E99" s="1">
        <v>6.4218908509645898</v>
      </c>
      <c r="F99" s="1">
        <v>3597</v>
      </c>
      <c r="G99" s="1">
        <v>14.645145976738666</v>
      </c>
      <c r="H99" s="1">
        <v>24.041808551520599</v>
      </c>
      <c r="I99" s="1">
        <v>4.4948140348147403</v>
      </c>
      <c r="J99" s="1">
        <v>1.7998665874464601</v>
      </c>
      <c r="K99" s="1">
        <v>-4.6911070091954397</v>
      </c>
      <c r="L99" s="1">
        <v>6.5327078166810599</v>
      </c>
      <c r="M99" s="1">
        <v>95</v>
      </c>
      <c r="N99" s="1">
        <v>8</v>
      </c>
      <c r="O99" s="1">
        <v>196</v>
      </c>
      <c r="P99" s="1">
        <v>156</v>
      </c>
      <c r="Q99" s="1">
        <v>40</v>
      </c>
      <c r="R99" s="1">
        <v>220</v>
      </c>
      <c r="S99" s="1" t="s">
        <v>146</v>
      </c>
    </row>
    <row r="100" spans="1:19">
      <c r="A100" s="1">
        <v>5134</v>
      </c>
      <c r="B100" s="1" t="s">
        <v>164</v>
      </c>
      <c r="C100" s="1">
        <v>34</v>
      </c>
      <c r="D100" s="1">
        <v>687</v>
      </c>
      <c r="E100" s="1">
        <v>-1.3350132967183601</v>
      </c>
      <c r="F100" s="1">
        <v>3995</v>
      </c>
      <c r="G100" s="1">
        <v>5.1981960598148591</v>
      </c>
      <c r="H100" s="1">
        <v>20.676441296824599</v>
      </c>
      <c r="I100" s="1">
        <v>-0.214234335478759</v>
      </c>
      <c r="J100" s="1">
        <v>-4.05841394021789</v>
      </c>
      <c r="K100" s="1">
        <v>4.1903981358493096</v>
      </c>
      <c r="L100" s="1">
        <v>-0.93546740221110403</v>
      </c>
      <c r="M100" s="1">
        <v>127</v>
      </c>
      <c r="N100" s="1">
        <v>10</v>
      </c>
      <c r="O100" s="1">
        <v>226</v>
      </c>
      <c r="P100" s="1">
        <v>161</v>
      </c>
      <c r="Q100" s="1">
        <v>130</v>
      </c>
      <c r="R100" s="1">
        <v>170</v>
      </c>
      <c r="S100" s="1" t="s">
        <v>140</v>
      </c>
    </row>
    <row r="101" spans="1:19">
      <c r="A101" s="1">
        <v>4010</v>
      </c>
      <c r="B101" s="1" t="s">
        <v>174</v>
      </c>
      <c r="C101" s="1">
        <v>31</v>
      </c>
      <c r="D101" s="1">
        <v>664</v>
      </c>
      <c r="E101" s="1">
        <v>-11.904702364798901</v>
      </c>
      <c r="F101" s="1">
        <v>4193</v>
      </c>
      <c r="G101" s="1">
        <v>0.49845715642060295</v>
      </c>
      <c r="H101" s="1">
        <v>35.665386209532798</v>
      </c>
      <c r="I101" s="1">
        <v>4.4666479388476299</v>
      </c>
      <c r="J101" s="1">
        <v>-13.1223096596947</v>
      </c>
      <c r="K101" s="1">
        <v>-2.24387982636937</v>
      </c>
      <c r="L101" s="1">
        <v>-1.4568524359466499</v>
      </c>
      <c r="M101" s="1">
        <v>146</v>
      </c>
      <c r="N101" s="1">
        <v>8</v>
      </c>
      <c r="O101" s="1">
        <v>297</v>
      </c>
      <c r="P101" s="1">
        <v>167</v>
      </c>
      <c r="Q101" s="1">
        <v>90</v>
      </c>
      <c r="R101" s="1">
        <v>110</v>
      </c>
      <c r="S101" s="1" t="s">
        <v>175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Z168"/>
  <sheetViews>
    <sheetView workbookViewId="0">
      <pane ySplit="2" topLeftCell="A3" activePane="bottomLeft" state="frozen"/>
      <selection pane="bottomLeft" sqref="A1:X1"/>
    </sheetView>
  </sheetViews>
  <sheetFormatPr defaultRowHeight="15"/>
  <cols>
    <col min="3" max="3" width="9.140625" style="14"/>
    <col min="4" max="5" width="9.140625" style="10"/>
    <col min="6" max="6" width="9.140625" style="14"/>
    <col min="7" max="8" width="9.140625" style="10"/>
    <col min="9" max="9" width="9.140625" style="14"/>
    <col min="10" max="10" width="9.140625" style="10"/>
    <col min="11" max="11" width="9.140625" style="14"/>
    <col min="12" max="13" width="9.140625" style="10"/>
    <col min="14" max="14" width="9.140625" style="14"/>
    <col min="15" max="16" width="9.140625" style="10"/>
    <col min="17" max="17" width="9.140625" style="14"/>
    <col min="18" max="20" width="9.140625" style="10"/>
    <col min="21" max="21" width="9.140625" style="14"/>
    <col min="22" max="23" width="9.140625" style="10"/>
    <col min="24" max="24" width="9.140625" style="11"/>
    <col min="25" max="26" width="9.140625" hidden="1" customWidth="1"/>
  </cols>
  <sheetData>
    <row r="1" spans="1:26" ht="15.75" customHeight="1">
      <c r="A1" s="58" t="s">
        <v>20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</row>
    <row r="2" spans="1:26" ht="31.5">
      <c r="A2" s="46" t="s">
        <v>21</v>
      </c>
      <c r="B2" s="46" t="s">
        <v>22</v>
      </c>
      <c r="C2" s="12" t="s">
        <v>23</v>
      </c>
      <c r="D2" s="7" t="s">
        <v>24</v>
      </c>
      <c r="E2" s="7" t="s">
        <v>25</v>
      </c>
      <c r="F2" s="12" t="s">
        <v>26</v>
      </c>
      <c r="G2" s="7" t="s">
        <v>27</v>
      </c>
      <c r="H2" s="7" t="s">
        <v>28</v>
      </c>
      <c r="I2" s="12" t="s">
        <v>42</v>
      </c>
      <c r="J2" s="7" t="s">
        <v>43</v>
      </c>
      <c r="K2" s="12" t="s">
        <v>29</v>
      </c>
      <c r="L2" s="7" t="s">
        <v>30</v>
      </c>
      <c r="M2" s="7" t="s">
        <v>30</v>
      </c>
      <c r="N2" s="12" t="s">
        <v>31</v>
      </c>
      <c r="O2" s="7" t="s">
        <v>32</v>
      </c>
      <c r="P2" s="7" t="s">
        <v>33</v>
      </c>
      <c r="Q2" s="12" t="s">
        <v>34</v>
      </c>
      <c r="R2" s="7" t="s">
        <v>36</v>
      </c>
      <c r="S2" s="7" t="s">
        <v>37</v>
      </c>
      <c r="T2" s="7" t="s">
        <v>38</v>
      </c>
      <c r="U2" s="12" t="s">
        <v>35</v>
      </c>
      <c r="V2" s="7" t="s">
        <v>39</v>
      </c>
      <c r="W2" s="7" t="s">
        <v>40</v>
      </c>
      <c r="X2" s="8" t="s">
        <v>41</v>
      </c>
    </row>
    <row r="3" spans="1:26">
      <c r="A3" s="4" t="s">
        <v>176</v>
      </c>
      <c r="B3" s="5">
        <v>1</v>
      </c>
      <c r="C3" s="13">
        <v>781</v>
      </c>
      <c r="D3" s="9">
        <v>5196</v>
      </c>
      <c r="E3" s="9">
        <v>422</v>
      </c>
      <c r="F3" s="13">
        <v>1625</v>
      </c>
      <c r="G3" s="9">
        <v>103</v>
      </c>
      <c r="H3" s="9">
        <v>1816</v>
      </c>
      <c r="I3" s="17">
        <f>SUM(K3:M3)</f>
        <v>131.90714250463219</v>
      </c>
      <c r="J3" s="15">
        <f>SUM(N3:P3)</f>
        <v>237.22115529511652</v>
      </c>
      <c r="K3" s="17">
        <f>INDEX(Table8[OPR],MATCH(C3,Table8[Team],0))</f>
        <v>89.764801060238199</v>
      </c>
      <c r="L3" s="15">
        <f>INDEX(Table8[OPR],MATCH(D3,Table8[Team],0))</f>
        <v>26.4641022383916</v>
      </c>
      <c r="M3" s="15">
        <f>INDEX(Table8[OPR],MATCH(E3,Table8[Team],0))</f>
        <v>15.678239206002401</v>
      </c>
      <c r="N3" s="17">
        <f>INDEX(Table8[OPR],MATCH(F3,Table8[Team],0))</f>
        <v>130.82413003233401</v>
      </c>
      <c r="O3" s="15">
        <f>INDEX(Table8[OPR],MATCH(G3,Table8[Team],0))</f>
        <v>34.638730188481901</v>
      </c>
      <c r="P3" s="15">
        <f>INDEX(Table8[OPR],MATCH(H3,Table8[Team],0))</f>
        <v>71.758295074300605</v>
      </c>
      <c r="Q3" s="17">
        <f>INDEX(Table8[APR],MATCH(C3,Table8[Team],0))+INDEX(Table8[APR],MATCH(D3,Table8[Team],0))+INDEX(Table8[APR],MATCH(E3,Table8[Team],0))</f>
        <v>34.844925650101743</v>
      </c>
      <c r="R3" s="15">
        <f>INDEX(Table8[TPR],MATCH(C3,Table8[Team],0))+INDEX(Table8[TPR],MATCH(D3,Table8[Team],0))+INDEX(Table8[TPR],MATCH(E3,Table8[Team],0))</f>
        <v>30.996965690458019</v>
      </c>
      <c r="S3" s="15">
        <f>INDEX(Table8[AsPR],MATCH(C3,Table8[Team],0))+INDEX(Table8[AsPR],MATCH(D3,Table8[Team],0))+INDEX(Table8[AsPR],MATCH(E3,Table8[Team],0))</f>
        <v>42.567175031655495</v>
      </c>
      <c r="T3" s="15">
        <f>INDEX(Table8[TCPR],MATCH(C3,Table8[Team],0))+INDEX(Table8[TCPR],MATCH(D3,Table8[Team],0))+INDEX(Table8[TCPR],MATCH(E3,Table8[Team],0))</f>
        <v>21.795319290358169</v>
      </c>
      <c r="U3" s="17">
        <f>INDEX(Table8[APR],MATCH(F3,Table8[Team],0))+INDEX(Table8[APR],MATCH(G3,Table8[Team],0))+INDEX(Table8[APR],MATCH(H3,Table8[Team],0))</f>
        <v>71.256403365086101</v>
      </c>
      <c r="V3" s="15">
        <f>INDEX(Table8[TPR],MATCH(F3,Table8[Team],0))+INDEX(Table8[TPR],MATCH(G3,Table8[Team],0))+INDEX(Table8[TPR],MATCH(H3,Table8[Team],0))</f>
        <v>61.030478157844698</v>
      </c>
      <c r="W3" s="15">
        <f>INDEX(Table8[AsPR],MATCH(F3,Table8[Team],0))+INDEX(Table8[AsPR],MATCH(G3,Table8[Team],0))+INDEX(Table8[AsPR],MATCH(H3,Table8[Team],0))</f>
        <v>47.443366364902957</v>
      </c>
      <c r="X3" s="16">
        <f>INDEX(Table8[TCPR],MATCH(F3,Table8[Team],0))+INDEX(Table8[TCPR],MATCH(G3,Table8[Team],0))+INDEX(Table8[TCPR],MATCH(H3,Table8[Team],0))</f>
        <v>59.860658498083396</v>
      </c>
      <c r="Y3">
        <f>IF(I3&gt;J3,1,0)</f>
        <v>0</v>
      </c>
      <c r="Z3">
        <f>1-Y3</f>
        <v>1</v>
      </c>
    </row>
    <row r="4" spans="1:26">
      <c r="A4" s="4" t="s">
        <v>177</v>
      </c>
      <c r="B4" s="5">
        <v>2</v>
      </c>
      <c r="C4" s="13">
        <v>4778</v>
      </c>
      <c r="D4" s="9">
        <v>357</v>
      </c>
      <c r="E4" s="9">
        <v>2607</v>
      </c>
      <c r="F4" s="13">
        <v>2444</v>
      </c>
      <c r="G4" s="9">
        <v>4499</v>
      </c>
      <c r="H4" s="9">
        <v>229</v>
      </c>
      <c r="I4" s="17">
        <f t="shared" ref="I4:I67" si="0">SUM(K4:M4)</f>
        <v>208.8646376278395</v>
      </c>
      <c r="J4" s="15">
        <f t="shared" ref="J4:J67" si="1">SUM(N4:P4)</f>
        <v>49.260613230726904</v>
      </c>
      <c r="K4" s="17">
        <f>INDEX(Table8[OPR],MATCH(C4,Table8[Team],0))</f>
        <v>44.726753068152497</v>
      </c>
      <c r="L4" s="15">
        <f>INDEX(Table8[OPR],MATCH(D4,Table8[Team],0))</f>
        <v>83.746664133360198</v>
      </c>
      <c r="M4" s="15">
        <f>INDEX(Table8[OPR],MATCH(E4,Table8[Team],0))</f>
        <v>80.391220426326797</v>
      </c>
      <c r="N4" s="17">
        <f>INDEX(Table8[OPR],MATCH(F4,Table8[Team],0))</f>
        <v>12.0786568671361</v>
      </c>
      <c r="O4" s="15">
        <f>INDEX(Table8[OPR],MATCH(G4,Table8[Team],0))</f>
        <v>23.107509149750499</v>
      </c>
      <c r="P4" s="15">
        <f>INDEX(Table8[OPR],MATCH(H4,Table8[Team],0))</f>
        <v>14.074447213840299</v>
      </c>
      <c r="Q4" s="17">
        <f>INDEX(Table8[APR],MATCH(C4,Table8[Team],0))+INDEX(Table8[APR],MATCH(D4,Table8[Team],0))+INDEX(Table8[APR],MATCH(E4,Table8[Team],0))</f>
        <v>72.054738757644401</v>
      </c>
      <c r="R4" s="15">
        <f>INDEX(Table8[TPR],MATCH(C4,Table8[Team],0))+INDEX(Table8[TPR],MATCH(D4,Table8[Team],0))+INDEX(Table8[TPR],MATCH(E4,Table8[Team],0))</f>
        <v>59.922311841215496</v>
      </c>
      <c r="S4" s="15">
        <f>INDEX(Table8[AsPR],MATCH(C4,Table8[Team],0))+INDEX(Table8[AsPR],MATCH(D4,Table8[Team],0))+INDEX(Table8[AsPR],MATCH(E4,Table8[Team],0))</f>
        <v>41.636400932701399</v>
      </c>
      <c r="T4" s="15">
        <f>INDEX(Table8[TCPR],MATCH(C4,Table8[Team],0))+INDEX(Table8[TCPR],MATCH(D4,Table8[Team],0))+INDEX(Table8[TCPR],MATCH(E4,Table8[Team],0))</f>
        <v>36.024895918920869</v>
      </c>
      <c r="U4" s="17">
        <f>INDEX(Table8[APR],MATCH(F4,Table8[Team],0))+INDEX(Table8[APR],MATCH(G4,Table8[Team],0))+INDEX(Table8[APR],MATCH(H4,Table8[Team],0))</f>
        <v>26.097154454720229</v>
      </c>
      <c r="V4" s="15">
        <f>INDEX(Table8[TPR],MATCH(F4,Table8[Team],0))+INDEX(Table8[TPR],MATCH(G4,Table8[Team],0))+INDEX(Table8[TPR],MATCH(H4,Table8[Team],0))</f>
        <v>6.9972618688603898</v>
      </c>
      <c r="W4" s="15">
        <f>INDEX(Table8[AsPR],MATCH(F4,Table8[Team],0))+INDEX(Table8[AsPR],MATCH(G4,Table8[Team],0))+INDEX(Table8[AsPR],MATCH(H4,Table8[Team],0))</f>
        <v>10.769701021877587</v>
      </c>
      <c r="X4" s="16">
        <f>INDEX(Table8[TCPR],MATCH(F4,Table8[Team],0))+INDEX(Table8[TCPR],MATCH(G4,Table8[Team],0))+INDEX(Table8[TCPR],MATCH(H4,Table8[Team],0))</f>
        <v>5.558158889411196</v>
      </c>
      <c r="Y4">
        <f t="shared" ref="Y4:Y48" si="2">IF(I4&gt;J4,1,0)</f>
        <v>1</v>
      </c>
      <c r="Z4">
        <f t="shared" ref="Z4:Z67" si="3">1-Y4</f>
        <v>0</v>
      </c>
    </row>
    <row r="5" spans="1:26">
      <c r="A5" s="4" t="s">
        <v>178</v>
      </c>
      <c r="B5" s="5">
        <v>3</v>
      </c>
      <c r="C5" s="13">
        <v>4944</v>
      </c>
      <c r="D5" s="9">
        <v>51</v>
      </c>
      <c r="E5" s="9">
        <v>5123</v>
      </c>
      <c r="F5" s="13">
        <v>27</v>
      </c>
      <c r="G5" s="9">
        <v>3393</v>
      </c>
      <c r="H5" s="9">
        <v>4296</v>
      </c>
      <c r="I5" s="17">
        <f t="shared" si="0"/>
        <v>149.30307023373354</v>
      </c>
      <c r="J5" s="15">
        <f t="shared" si="1"/>
        <v>230.87461233253171</v>
      </c>
      <c r="K5" s="17">
        <f>INDEX(Table8[OPR],MATCH(C5,Table8[Team],0))</f>
        <v>61.690907712806798</v>
      </c>
      <c r="L5" s="15">
        <f>INDEX(Table8[OPR],MATCH(D5,Table8[Team],0))</f>
        <v>79.485145086972594</v>
      </c>
      <c r="M5" s="15">
        <f>INDEX(Table8[OPR],MATCH(E5,Table8[Team],0))</f>
        <v>8.1270174339541494</v>
      </c>
      <c r="N5" s="17">
        <f>INDEX(Table8[OPR],MATCH(F5,Table8[Team],0))</f>
        <v>106.113203413205</v>
      </c>
      <c r="O5" s="15">
        <f>INDEX(Table8[OPR],MATCH(G5,Table8[Team],0))</f>
        <v>89.721598903609802</v>
      </c>
      <c r="P5" s="15">
        <f>INDEX(Table8[OPR],MATCH(H5,Table8[Team],0))</f>
        <v>35.039810015716903</v>
      </c>
      <c r="Q5" s="17">
        <f>INDEX(Table8[APR],MATCH(C5,Table8[Team],0))+INDEX(Table8[APR],MATCH(D5,Table8[Team],0))+INDEX(Table8[APR],MATCH(E5,Table8[Team],0))</f>
        <v>39.060581328969583</v>
      </c>
      <c r="R5" s="15">
        <f>INDEX(Table8[TPR],MATCH(C5,Table8[Team],0))+INDEX(Table8[TPR],MATCH(D5,Table8[Team],0))+INDEX(Table8[TPR],MATCH(E5,Table8[Team],0))</f>
        <v>71.507328640265854</v>
      </c>
      <c r="S5" s="15">
        <f>INDEX(Table8[AsPR],MATCH(C5,Table8[Team],0))+INDEX(Table8[AsPR],MATCH(D5,Table8[Team],0))+INDEX(Table8[AsPR],MATCH(E5,Table8[Team],0))</f>
        <v>33.917876694915172</v>
      </c>
      <c r="T5" s="15">
        <f>INDEX(Table8[TCPR],MATCH(C5,Table8[Team],0))+INDEX(Table8[TCPR],MATCH(D5,Table8[Team],0))+INDEX(Table8[TCPR],MATCH(E5,Table8[Team],0))</f>
        <v>9.8915865298162799</v>
      </c>
      <c r="U5" s="17">
        <f>INDEX(Table8[APR],MATCH(F5,Table8[Team],0))+INDEX(Table8[APR],MATCH(G5,Table8[Team],0))+INDEX(Table8[APR],MATCH(H5,Table8[Team],0))</f>
        <v>57.656206269063503</v>
      </c>
      <c r="V5" s="15">
        <f>INDEX(Table8[TPR],MATCH(F5,Table8[Team],0))+INDEX(Table8[TPR],MATCH(G5,Table8[Team],0))+INDEX(Table8[TPR],MATCH(H5,Table8[Team],0))</f>
        <v>71.644913781144098</v>
      </c>
      <c r="W5" s="15">
        <f>INDEX(Table8[AsPR],MATCH(F5,Table8[Team],0))+INDEX(Table8[AsPR],MATCH(G5,Table8[Team],0))+INDEX(Table8[AsPR],MATCH(H5,Table8[Team],0))</f>
        <v>69.045995569972902</v>
      </c>
      <c r="X5" s="16">
        <f>INDEX(Table8[TCPR],MATCH(F5,Table8[Team],0))+INDEX(Table8[TCPR],MATCH(G5,Table8[Team],0))+INDEX(Table8[TCPR],MATCH(H5,Table8[Team],0))</f>
        <v>32.267686291802498</v>
      </c>
      <c r="Y5">
        <f t="shared" si="2"/>
        <v>0</v>
      </c>
      <c r="Z5">
        <f t="shared" si="3"/>
        <v>1</v>
      </c>
    </row>
    <row r="6" spans="1:26">
      <c r="A6" s="4" t="s">
        <v>179</v>
      </c>
      <c r="B6" s="5">
        <v>4</v>
      </c>
      <c r="C6" s="13">
        <v>2590</v>
      </c>
      <c r="D6" s="9">
        <v>2502</v>
      </c>
      <c r="E6" s="9">
        <v>175</v>
      </c>
      <c r="F6" s="13">
        <v>2158</v>
      </c>
      <c r="G6" s="9">
        <v>5134</v>
      </c>
      <c r="H6" s="9">
        <v>1086</v>
      </c>
      <c r="I6" s="17">
        <f t="shared" si="0"/>
        <v>218.78139129976941</v>
      </c>
      <c r="J6" s="15">
        <f t="shared" si="1"/>
        <v>111.43334826734934</v>
      </c>
      <c r="K6" s="17">
        <f>INDEX(Table8[OPR],MATCH(C6,Table8[Team],0))</f>
        <v>104.005123276175</v>
      </c>
      <c r="L6" s="15">
        <f>INDEX(Table8[OPR],MATCH(D6,Table8[Team],0))</f>
        <v>32.1014226271529</v>
      </c>
      <c r="M6" s="15">
        <f>INDEX(Table8[OPR],MATCH(E6,Table8[Team],0))</f>
        <v>82.674845396441498</v>
      </c>
      <c r="N6" s="17">
        <f>INDEX(Table8[OPR],MATCH(F6,Table8[Team],0))</f>
        <v>62.116145468289098</v>
      </c>
      <c r="O6" s="15">
        <f>INDEX(Table8[OPR],MATCH(G6,Table8[Team],0))</f>
        <v>-1.3350132967183601</v>
      </c>
      <c r="P6" s="15">
        <f>INDEX(Table8[OPR],MATCH(H6,Table8[Team],0))</f>
        <v>50.652216095778599</v>
      </c>
      <c r="Q6" s="17">
        <f>INDEX(Table8[APR],MATCH(C6,Table8[Team],0))+INDEX(Table8[APR],MATCH(D6,Table8[Team],0))+INDEX(Table8[APR],MATCH(E6,Table8[Team],0))</f>
        <v>69.930271557145403</v>
      </c>
      <c r="R6" s="15">
        <f>INDEX(Table8[TPR],MATCH(C6,Table8[Team],0))+INDEX(Table8[TPR],MATCH(D6,Table8[Team],0))+INDEX(Table8[TPR],MATCH(E6,Table8[Team],0))</f>
        <v>74.454498151832212</v>
      </c>
      <c r="S6" s="15">
        <f>INDEX(Table8[AsPR],MATCH(C6,Table8[Team],0))+INDEX(Table8[AsPR],MATCH(D6,Table8[Team],0))+INDEX(Table8[AsPR],MATCH(E6,Table8[Team],0))</f>
        <v>35.192065031405832</v>
      </c>
      <c r="T6" s="15">
        <f>INDEX(Table8[TCPR],MATCH(C6,Table8[Team],0))+INDEX(Table8[TCPR],MATCH(D6,Table8[Team],0))+INDEX(Table8[TCPR],MATCH(E6,Table8[Team],0))</f>
        <v>40.383836041752787</v>
      </c>
      <c r="U6" s="17">
        <f>INDEX(Table8[APR],MATCH(F6,Table8[Team],0))+INDEX(Table8[APR],MATCH(G6,Table8[Team],0))+INDEX(Table8[APR],MATCH(H6,Table8[Team],0))</f>
        <v>29.55442905491244</v>
      </c>
      <c r="V6" s="15">
        <f>INDEX(Table8[TPR],MATCH(F6,Table8[Team],0))+INDEX(Table8[TPR],MATCH(G6,Table8[Team],0))+INDEX(Table8[TPR],MATCH(H6,Table8[Team],0))</f>
        <v>36.015735764265713</v>
      </c>
      <c r="W6" s="15">
        <f>INDEX(Table8[AsPR],MATCH(F6,Table8[Team],0))+INDEX(Table8[AsPR],MATCH(G6,Table8[Team],0))+INDEX(Table8[AsPR],MATCH(H6,Table8[Team],0))</f>
        <v>26.739174126041895</v>
      </c>
      <c r="X6" s="16">
        <f>INDEX(Table8[TCPR],MATCH(F6,Table8[Team],0))+INDEX(Table8[TCPR],MATCH(G6,Table8[Team],0))+INDEX(Table8[TCPR],MATCH(H6,Table8[Team],0))</f>
        <v>21.796419810262659</v>
      </c>
      <c r="Y6">
        <f t="shared" si="2"/>
        <v>1</v>
      </c>
      <c r="Z6">
        <f t="shared" si="3"/>
        <v>0</v>
      </c>
    </row>
    <row r="7" spans="1:26">
      <c r="A7" s="4" t="s">
        <v>180</v>
      </c>
      <c r="B7" s="5">
        <v>5</v>
      </c>
      <c r="C7" s="13">
        <v>2500</v>
      </c>
      <c r="D7" s="9">
        <v>1671</v>
      </c>
      <c r="E7" s="9">
        <v>2056</v>
      </c>
      <c r="F7" s="13">
        <v>3959</v>
      </c>
      <c r="G7" s="9">
        <v>3620</v>
      </c>
      <c r="H7" s="9">
        <v>195</v>
      </c>
      <c r="I7" s="17">
        <f t="shared" si="0"/>
        <v>218.21520058848989</v>
      </c>
      <c r="J7" s="15">
        <f t="shared" si="1"/>
        <v>211.37648146079749</v>
      </c>
      <c r="K7" s="17">
        <f>INDEX(Table8[OPR],MATCH(C7,Table8[Team],0))</f>
        <v>23.409150218802299</v>
      </c>
      <c r="L7" s="15">
        <f>INDEX(Table8[OPR],MATCH(D7,Table8[Team],0))</f>
        <v>74.545122763180601</v>
      </c>
      <c r="M7" s="15">
        <f>INDEX(Table8[OPR],MATCH(E7,Table8[Team],0))</f>
        <v>120.260927606507</v>
      </c>
      <c r="N7" s="17">
        <f>INDEX(Table8[OPR],MATCH(F7,Table8[Team],0))</f>
        <v>45.334048466294298</v>
      </c>
      <c r="O7" s="15">
        <f>INDEX(Table8[OPR],MATCH(G7,Table8[Team],0))</f>
        <v>66.477941636620798</v>
      </c>
      <c r="P7" s="15">
        <f>INDEX(Table8[OPR],MATCH(H7,Table8[Team],0))</f>
        <v>99.564491357882403</v>
      </c>
      <c r="Q7" s="17">
        <f>INDEX(Table8[APR],MATCH(C7,Table8[Team],0))+INDEX(Table8[APR],MATCH(D7,Table8[Team],0))+INDEX(Table8[APR],MATCH(E7,Table8[Team],0))</f>
        <v>61.142247794713001</v>
      </c>
      <c r="R7" s="15">
        <f>INDEX(Table8[TPR],MATCH(C7,Table8[Team],0))+INDEX(Table8[TPR],MATCH(D7,Table8[Team],0))+INDEX(Table8[TPR],MATCH(E7,Table8[Team],0))</f>
        <v>86.93929863561803</v>
      </c>
      <c r="S7" s="15">
        <f>INDEX(Table8[AsPR],MATCH(C7,Table8[Team],0))+INDEX(Table8[AsPR],MATCH(D7,Table8[Team],0))+INDEX(Table8[AsPR],MATCH(E7,Table8[Team],0))</f>
        <v>39.2707298525781</v>
      </c>
      <c r="T7" s="15">
        <f>INDEX(Table8[TCPR],MATCH(C7,Table8[Team],0))+INDEX(Table8[TCPR],MATCH(D7,Table8[Team],0))+INDEX(Table8[TCPR],MATCH(E7,Table8[Team],0))</f>
        <v>31.867588249809408</v>
      </c>
      <c r="U7" s="17">
        <f>INDEX(Table8[APR],MATCH(F7,Table8[Team],0))+INDEX(Table8[APR],MATCH(G7,Table8[Team],0))+INDEX(Table8[APR],MATCH(H7,Table8[Team],0))</f>
        <v>54.188217274595303</v>
      </c>
      <c r="V7" s="15">
        <f>INDEX(Table8[TPR],MATCH(F7,Table8[Team],0))+INDEX(Table8[TPR],MATCH(G7,Table8[Team],0))+INDEX(Table8[TPR],MATCH(H7,Table8[Team],0))</f>
        <v>85.142853780115189</v>
      </c>
      <c r="W7" s="15">
        <f>INDEX(Table8[AsPR],MATCH(F7,Table8[Team],0))+INDEX(Table8[AsPR],MATCH(G7,Table8[Team],0))+INDEX(Table8[AsPR],MATCH(H7,Table8[Team],0))</f>
        <v>40.765078086737802</v>
      </c>
      <c r="X7" s="16">
        <f>INDEX(Table8[TCPR],MATCH(F7,Table8[Team],0))+INDEX(Table8[TCPR],MATCH(G7,Table8[Team],0))+INDEX(Table8[TCPR],MATCH(H7,Table8[Team],0))</f>
        <v>31.39424978878025</v>
      </c>
      <c r="Y7">
        <f t="shared" si="2"/>
        <v>1</v>
      </c>
      <c r="Z7">
        <f t="shared" si="3"/>
        <v>0</v>
      </c>
    </row>
    <row r="8" spans="1:26">
      <c r="A8" s="4" t="s">
        <v>181</v>
      </c>
      <c r="B8" s="5">
        <v>6</v>
      </c>
      <c r="C8" s="13">
        <v>1089</v>
      </c>
      <c r="D8" s="9">
        <v>4946</v>
      </c>
      <c r="E8" s="9">
        <v>4013</v>
      </c>
      <c r="F8" s="13">
        <v>5299</v>
      </c>
      <c r="G8" s="9">
        <v>4707</v>
      </c>
      <c r="H8" s="9">
        <v>2202</v>
      </c>
      <c r="I8" s="17">
        <f t="shared" si="0"/>
        <v>149.78319696181859</v>
      </c>
      <c r="J8" s="15">
        <f t="shared" si="1"/>
        <v>87.984658489054794</v>
      </c>
      <c r="K8" s="17">
        <f>INDEX(Table8[OPR],MATCH(C8,Table8[Team],0))</f>
        <v>75.100122129234094</v>
      </c>
      <c r="L8" s="15">
        <f>INDEX(Table8[OPR],MATCH(D8,Table8[Team],0))</f>
        <v>62.883699284737602</v>
      </c>
      <c r="M8" s="15">
        <f>INDEX(Table8[OPR],MATCH(E8,Table8[Team],0))</f>
        <v>11.7993755478469</v>
      </c>
      <c r="N8" s="17">
        <f>INDEX(Table8[OPR],MATCH(F8,Table8[Team],0))</f>
        <v>34.263483283998397</v>
      </c>
      <c r="O8" s="15">
        <f>INDEX(Table8[OPR],MATCH(G8,Table8[Team],0))</f>
        <v>10.132629792568</v>
      </c>
      <c r="P8" s="15">
        <f>INDEX(Table8[OPR],MATCH(H8,Table8[Team],0))</f>
        <v>43.588545412488401</v>
      </c>
      <c r="Q8" s="17">
        <f>INDEX(Table8[APR],MATCH(C8,Table8[Team],0))+INDEX(Table8[APR],MATCH(D8,Table8[Team],0))+INDEX(Table8[APR],MATCH(E8,Table8[Team],0))</f>
        <v>46.972674791598166</v>
      </c>
      <c r="R8" s="15">
        <f>INDEX(Table8[TPR],MATCH(C8,Table8[Team],0))+INDEX(Table8[TPR],MATCH(D8,Table8[Team],0))+INDEX(Table8[TPR],MATCH(E8,Table8[Team],0))</f>
        <v>32.666209332891938</v>
      </c>
      <c r="S8" s="15">
        <f>INDEX(Table8[AsPR],MATCH(C8,Table8[Team],0))+INDEX(Table8[AsPR],MATCH(D8,Table8[Team],0))+INDEX(Table8[AsPR],MATCH(E8,Table8[Team],0))</f>
        <v>39.504763193668161</v>
      </c>
      <c r="T8" s="15">
        <f>INDEX(Table8[TCPR],MATCH(C8,Table8[Team],0))+INDEX(Table8[TCPR],MATCH(D8,Table8[Team],0))+INDEX(Table8[TCPR],MATCH(E8,Table8[Team],0))</f>
        <v>30.500429488125135</v>
      </c>
      <c r="U8" s="17">
        <f>INDEX(Table8[APR],MATCH(F8,Table8[Team],0))+INDEX(Table8[APR],MATCH(G8,Table8[Team],0))+INDEX(Table8[APR],MATCH(H8,Table8[Team],0))</f>
        <v>46.571401973140098</v>
      </c>
      <c r="V8" s="15">
        <f>INDEX(Table8[TPR],MATCH(F8,Table8[Team],0))+INDEX(Table8[TPR],MATCH(G8,Table8[Team],0))+INDEX(Table8[TPR],MATCH(H8,Table8[Team],0))</f>
        <v>0.55996431787548051</v>
      </c>
      <c r="W8" s="15">
        <f>INDEX(Table8[AsPR],MATCH(F8,Table8[Team],0))+INDEX(Table8[AsPR],MATCH(G8,Table8[Team],0))+INDEX(Table8[AsPR],MATCH(H8,Table8[Team],0))</f>
        <v>17.818856040591861</v>
      </c>
      <c r="X8" s="16">
        <f>INDEX(Table8[TCPR],MATCH(F8,Table8[Team],0))+INDEX(Table8[TCPR],MATCH(G8,Table8[Team],0))+INDEX(Table8[TCPR],MATCH(H8,Table8[Team],0))</f>
        <v>23.85277083602945</v>
      </c>
      <c r="Y8">
        <f t="shared" si="2"/>
        <v>1</v>
      </c>
      <c r="Z8">
        <f t="shared" si="3"/>
        <v>0</v>
      </c>
    </row>
    <row r="9" spans="1:26">
      <c r="A9" s="4" t="s">
        <v>182</v>
      </c>
      <c r="B9" s="5">
        <v>7</v>
      </c>
      <c r="C9" s="13">
        <v>2626</v>
      </c>
      <c r="D9" s="9">
        <v>2959</v>
      </c>
      <c r="E9" s="9">
        <v>5019</v>
      </c>
      <c r="F9" s="13">
        <v>5041</v>
      </c>
      <c r="G9" s="9">
        <v>457</v>
      </c>
      <c r="H9" s="9">
        <v>20</v>
      </c>
      <c r="I9" s="17">
        <f t="shared" si="0"/>
        <v>119.81800563744059</v>
      </c>
      <c r="J9" s="15">
        <f t="shared" si="1"/>
        <v>135.374409644743</v>
      </c>
      <c r="K9" s="17">
        <f>INDEX(Table8[OPR],MATCH(C9,Table8[Team],0))</f>
        <v>12.1999268948286</v>
      </c>
      <c r="L9" s="15">
        <f>INDEX(Table8[OPR],MATCH(D9,Table8[Team],0))</f>
        <v>88.051911663133893</v>
      </c>
      <c r="M9" s="15">
        <f>INDEX(Table8[OPR],MATCH(E9,Table8[Team],0))</f>
        <v>19.566167079478099</v>
      </c>
      <c r="N9" s="17">
        <f>INDEX(Table8[OPR],MATCH(F9,Table8[Team],0))</f>
        <v>29.3145159172139</v>
      </c>
      <c r="O9" s="15">
        <f>INDEX(Table8[OPR],MATCH(G9,Table8[Team],0))</f>
        <v>37.993462659767602</v>
      </c>
      <c r="P9" s="15">
        <f>INDEX(Table8[OPR],MATCH(H9,Table8[Team],0))</f>
        <v>68.066431067761499</v>
      </c>
      <c r="Q9" s="17">
        <f>INDEX(Table8[APR],MATCH(C9,Table8[Team],0))+INDEX(Table8[APR],MATCH(D9,Table8[Team],0))+INDEX(Table8[APR],MATCH(E9,Table8[Team],0))</f>
        <v>31.192918452287429</v>
      </c>
      <c r="R9" s="15">
        <f>INDEX(Table8[TPR],MATCH(C9,Table8[Team],0))+INDEX(Table8[TPR],MATCH(D9,Table8[Team],0))+INDEX(Table8[TPR],MATCH(E9,Table8[Team],0))</f>
        <v>29.542059075419328</v>
      </c>
      <c r="S9" s="15">
        <f>INDEX(Table8[AsPR],MATCH(C9,Table8[Team],0))+INDEX(Table8[AsPR],MATCH(D9,Table8[Team],0))+INDEX(Table8[AsPR],MATCH(E9,Table8[Team],0))</f>
        <v>40.465445657923027</v>
      </c>
      <c r="T9" s="15">
        <f>INDEX(Table8[TCPR],MATCH(C9,Table8[Team],0))+INDEX(Table8[TCPR],MATCH(D9,Table8[Team],0))+INDEX(Table8[TCPR],MATCH(E9,Table8[Team],0))</f>
        <v>19.599379030539758</v>
      </c>
      <c r="U9" s="17">
        <f>INDEX(Table8[APR],MATCH(F9,Table8[Team],0))+INDEX(Table8[APR],MATCH(G9,Table8[Team],0))+INDEX(Table8[APR],MATCH(H9,Table8[Team],0))</f>
        <v>31.597930476078432</v>
      </c>
      <c r="V9" s="15">
        <f>INDEX(Table8[TPR],MATCH(F9,Table8[Team],0))+INDEX(Table8[TPR],MATCH(G9,Table8[Team],0))+INDEX(Table8[TPR],MATCH(H9,Table8[Team],0))</f>
        <v>60.233687451160698</v>
      </c>
      <c r="W9" s="15">
        <f>INDEX(Table8[AsPR],MATCH(F9,Table8[Team],0))+INDEX(Table8[AsPR],MATCH(G9,Table8[Team],0))+INDEX(Table8[AsPR],MATCH(H9,Table8[Team],0))</f>
        <v>31.526890142023909</v>
      </c>
      <c r="X9" s="16">
        <f>INDEX(Table8[TCPR],MATCH(F9,Table8[Team],0))+INDEX(Table8[TCPR],MATCH(G9,Table8[Team],0))+INDEX(Table8[TCPR],MATCH(H9,Table8[Team],0))</f>
        <v>13.659714528409172</v>
      </c>
      <c r="Y9">
        <f t="shared" si="2"/>
        <v>0</v>
      </c>
      <c r="Z9">
        <f t="shared" si="3"/>
        <v>1</v>
      </c>
    </row>
    <row r="10" spans="1:26">
      <c r="A10" s="4" t="s">
        <v>183</v>
      </c>
      <c r="B10" s="5">
        <v>8</v>
      </c>
      <c r="C10" s="13">
        <v>1538</v>
      </c>
      <c r="D10" s="9">
        <v>4914</v>
      </c>
      <c r="E10" s="9">
        <v>4911</v>
      </c>
      <c r="F10" s="13">
        <v>2175</v>
      </c>
      <c r="G10" s="9">
        <v>4531</v>
      </c>
      <c r="H10" s="9">
        <v>2137</v>
      </c>
      <c r="I10" s="17">
        <f t="shared" si="0"/>
        <v>236.77278274825369</v>
      </c>
      <c r="J10" s="15">
        <f t="shared" si="1"/>
        <v>196.27247900067249</v>
      </c>
      <c r="K10" s="17">
        <f>INDEX(Table8[OPR],MATCH(C10,Table8[Team],0))</f>
        <v>84.869011257695902</v>
      </c>
      <c r="L10" s="15">
        <f>INDEX(Table8[OPR],MATCH(D10,Table8[Team],0))</f>
        <v>70.246171703128596</v>
      </c>
      <c r="M10" s="15">
        <f>INDEX(Table8[OPR],MATCH(E10,Table8[Team],0))</f>
        <v>81.657599787429206</v>
      </c>
      <c r="N10" s="17">
        <f>INDEX(Table8[OPR],MATCH(F10,Table8[Team],0))</f>
        <v>93.057936261989695</v>
      </c>
      <c r="O10" s="15">
        <f>INDEX(Table8[OPR],MATCH(G10,Table8[Team],0))</f>
        <v>15.8434188343566</v>
      </c>
      <c r="P10" s="15">
        <f>INDEX(Table8[OPR],MATCH(H10,Table8[Team],0))</f>
        <v>87.371123904326197</v>
      </c>
      <c r="Q10" s="17">
        <f>INDEX(Table8[APR],MATCH(C10,Table8[Team],0))+INDEX(Table8[APR],MATCH(D10,Table8[Team],0))+INDEX(Table8[APR],MATCH(E10,Table8[Team],0))</f>
        <v>62.005765314754697</v>
      </c>
      <c r="R10" s="15">
        <f>INDEX(Table8[TPR],MATCH(C10,Table8[Team],0))+INDEX(Table8[TPR],MATCH(D10,Table8[Team],0))+INDEX(Table8[TPR],MATCH(E10,Table8[Team],0))</f>
        <v>75.514455634142905</v>
      </c>
      <c r="S10" s="15">
        <f>INDEX(Table8[AsPR],MATCH(C10,Table8[Team],0))+INDEX(Table8[AsPR],MATCH(D10,Table8[Team],0))+INDEX(Table8[AsPR],MATCH(E10,Table8[Team],0))</f>
        <v>49.440126257909498</v>
      </c>
      <c r="T10" s="15">
        <f>INDEX(Table8[TCPR],MATCH(C10,Table8[Team],0))+INDEX(Table8[TCPR],MATCH(D10,Table8[Team],0))+INDEX(Table8[TCPR],MATCH(E10,Table8[Team],0))</f>
        <v>51.198078061457601</v>
      </c>
      <c r="U10" s="17">
        <f>INDEX(Table8[APR],MATCH(F10,Table8[Team],0))+INDEX(Table8[APR],MATCH(G10,Table8[Team],0))+INDEX(Table8[APR],MATCH(H10,Table8[Team],0))</f>
        <v>63.591084857819595</v>
      </c>
      <c r="V10" s="15">
        <f>INDEX(Table8[TPR],MATCH(F10,Table8[Team],0))+INDEX(Table8[TPR],MATCH(G10,Table8[Team],0))+INDEX(Table8[TPR],MATCH(H10,Table8[Team],0))</f>
        <v>50.658821827531739</v>
      </c>
      <c r="W10" s="15">
        <f>INDEX(Table8[AsPR],MATCH(F10,Table8[Team],0))+INDEX(Table8[AsPR],MATCH(G10,Table8[Team],0))+INDEX(Table8[AsPR],MATCH(H10,Table8[Team],0))</f>
        <v>47.428161768949565</v>
      </c>
      <c r="X10" s="16">
        <f>INDEX(Table8[TCPR],MATCH(F10,Table8[Team],0))+INDEX(Table8[TCPR],MATCH(G10,Table8[Team],0))+INDEX(Table8[TCPR],MATCH(H10,Table8[Team],0))</f>
        <v>35.292804677806508</v>
      </c>
      <c r="Y10">
        <f t="shared" si="2"/>
        <v>1</v>
      </c>
      <c r="Z10">
        <f t="shared" si="3"/>
        <v>0</v>
      </c>
    </row>
    <row r="11" spans="1:26">
      <c r="A11" s="4" t="s">
        <v>184</v>
      </c>
      <c r="B11" s="5">
        <v>9</v>
      </c>
      <c r="C11" s="13">
        <v>3616</v>
      </c>
      <c r="D11" s="9">
        <v>2198</v>
      </c>
      <c r="E11" s="9">
        <v>1519</v>
      </c>
      <c r="F11" s="13">
        <v>1939</v>
      </c>
      <c r="G11" s="9">
        <v>1918</v>
      </c>
      <c r="H11" s="9">
        <v>5030</v>
      </c>
      <c r="I11" s="17">
        <f t="shared" si="0"/>
        <v>145.8569235678417</v>
      </c>
      <c r="J11" s="15">
        <f t="shared" si="1"/>
        <v>196.0465145108173</v>
      </c>
      <c r="K11" s="17">
        <f>INDEX(Table8[OPR],MATCH(C11,Table8[Team],0))</f>
        <v>20.738037748675399</v>
      </c>
      <c r="L11" s="15">
        <f>INDEX(Table8[OPR],MATCH(D11,Table8[Team],0))</f>
        <v>37.306658903200997</v>
      </c>
      <c r="M11" s="15">
        <f>INDEX(Table8[OPR],MATCH(E11,Table8[Team],0))</f>
        <v>87.812226915965297</v>
      </c>
      <c r="N11" s="17">
        <f>INDEX(Table8[OPR],MATCH(F11,Table8[Team],0))</f>
        <v>45.898238606720703</v>
      </c>
      <c r="O11" s="15">
        <f>INDEX(Table8[OPR],MATCH(G11,Table8[Team],0))</f>
        <v>105.471607703666</v>
      </c>
      <c r="P11" s="15">
        <f>INDEX(Table8[OPR],MATCH(H11,Table8[Team],0))</f>
        <v>44.676668200430598</v>
      </c>
      <c r="Q11" s="17">
        <f>INDEX(Table8[APR],MATCH(C11,Table8[Team],0))+INDEX(Table8[APR],MATCH(D11,Table8[Team],0))+INDEX(Table8[APR],MATCH(E11,Table8[Team],0))</f>
        <v>48.585958269106058</v>
      </c>
      <c r="R11" s="15">
        <f>INDEX(Table8[TPR],MATCH(C11,Table8[Team],0))+INDEX(Table8[TPR],MATCH(D11,Table8[Team],0))+INDEX(Table8[TPR],MATCH(E11,Table8[Team],0))</f>
        <v>41.482971834851625</v>
      </c>
      <c r="S11" s="15">
        <f>INDEX(Table8[AsPR],MATCH(C11,Table8[Team],0))+INDEX(Table8[AsPR],MATCH(D11,Table8[Team],0))+INDEX(Table8[AsPR],MATCH(E11,Table8[Team],0))</f>
        <v>29.88116201724095</v>
      </c>
      <c r="T11" s="15">
        <f>INDEX(Table8[TCPR],MATCH(C11,Table8[Team],0))+INDEX(Table8[TCPR],MATCH(D11,Table8[Team],0))+INDEX(Table8[TCPR],MATCH(E11,Table8[Team],0))</f>
        <v>28.136738256081777</v>
      </c>
      <c r="U11" s="17">
        <f>INDEX(Table8[APR],MATCH(F11,Table8[Team],0))+INDEX(Table8[APR],MATCH(G11,Table8[Team],0))+INDEX(Table8[APR],MATCH(H11,Table8[Team],0))</f>
        <v>40.842744714619201</v>
      </c>
      <c r="V11" s="15">
        <f>INDEX(Table8[TPR],MATCH(F11,Table8[Team],0))+INDEX(Table8[TPR],MATCH(G11,Table8[Team],0))+INDEX(Table8[TPR],MATCH(H11,Table8[Team],0))</f>
        <v>71.47982314980068</v>
      </c>
      <c r="W11" s="15">
        <f>INDEX(Table8[AsPR],MATCH(F11,Table8[Team],0))+INDEX(Table8[AsPR],MATCH(G11,Table8[Team],0))+INDEX(Table8[AsPR],MATCH(H11,Table8[Team],0))</f>
        <v>56.797102949335837</v>
      </c>
      <c r="X11" s="16">
        <f>INDEX(Table8[TCPR],MATCH(F11,Table8[Team],0))+INDEX(Table8[TCPR],MATCH(G11,Table8[Team],0))+INDEX(Table8[TCPR],MATCH(H11,Table8[Team],0))</f>
        <v>28.954741268586993</v>
      </c>
      <c r="Y11">
        <f t="shared" si="2"/>
        <v>0</v>
      </c>
      <c r="Z11">
        <f t="shared" si="3"/>
        <v>1</v>
      </c>
    </row>
    <row r="12" spans="1:26">
      <c r="A12" s="4" t="s">
        <v>185</v>
      </c>
      <c r="B12" s="5">
        <v>10</v>
      </c>
      <c r="C12" s="13">
        <v>4950</v>
      </c>
      <c r="D12" s="9">
        <v>4925</v>
      </c>
      <c r="E12" s="9">
        <v>1662</v>
      </c>
      <c r="F12" s="13">
        <v>2655</v>
      </c>
      <c r="G12" s="9">
        <v>503</v>
      </c>
      <c r="H12" s="9">
        <v>4933</v>
      </c>
      <c r="I12" s="17">
        <f t="shared" si="0"/>
        <v>72.404437676700979</v>
      </c>
      <c r="J12" s="15">
        <f t="shared" si="1"/>
        <v>132.46459500671079</v>
      </c>
      <c r="K12" s="17">
        <f>INDEX(Table8[OPR],MATCH(C12,Table8[Team],0))</f>
        <v>6.4218908509645898</v>
      </c>
      <c r="L12" s="15">
        <f>INDEX(Table8[OPR],MATCH(D12,Table8[Team],0))</f>
        <v>41.912395107532397</v>
      </c>
      <c r="M12" s="15">
        <f>INDEX(Table8[OPR],MATCH(E12,Table8[Team],0))</f>
        <v>24.070151718203999</v>
      </c>
      <c r="N12" s="17">
        <f>INDEX(Table8[OPR],MATCH(F12,Table8[Team],0))</f>
        <v>49.351939009323097</v>
      </c>
      <c r="O12" s="15">
        <f>INDEX(Table8[OPR],MATCH(G12,Table8[Team],0))</f>
        <v>68.270640980080699</v>
      </c>
      <c r="P12" s="15">
        <f>INDEX(Table8[OPR],MATCH(H12,Table8[Team],0))</f>
        <v>14.842015017307</v>
      </c>
      <c r="Q12" s="17">
        <f>INDEX(Table8[APR],MATCH(C12,Table8[Team],0))+INDEX(Table8[APR],MATCH(D12,Table8[Team],0))+INDEX(Table8[APR],MATCH(E12,Table8[Team],0))</f>
        <v>19.600954547357198</v>
      </c>
      <c r="R12" s="15">
        <f>INDEX(Table8[TPR],MATCH(C12,Table8[Team],0))+INDEX(Table8[TPR],MATCH(D12,Table8[Team],0))+INDEX(Table8[TPR],MATCH(E12,Table8[Team],0))</f>
        <v>17.53117954214671</v>
      </c>
      <c r="S12" s="15">
        <f>INDEX(Table8[AsPR],MATCH(C12,Table8[Team],0))+INDEX(Table8[AsPR],MATCH(D12,Table8[Team],0))+INDEX(Table8[AsPR],MATCH(E12,Table8[Team],0))</f>
        <v>35.457731417638492</v>
      </c>
      <c r="T12" s="15">
        <f>INDEX(Table8[TCPR],MATCH(C12,Table8[Team],0))+INDEX(Table8[TCPR],MATCH(D12,Table8[Team],0))+INDEX(Table8[TCPR],MATCH(E12,Table8[Team],0))</f>
        <v>1.9102991542686505</v>
      </c>
      <c r="U12" s="17">
        <f>INDEX(Table8[APR],MATCH(F12,Table8[Team],0))+INDEX(Table8[APR],MATCH(G12,Table8[Team],0))+INDEX(Table8[APR],MATCH(H12,Table8[Team],0))</f>
        <v>38.250910151621156</v>
      </c>
      <c r="V12" s="15">
        <f>INDEX(Table8[TPR],MATCH(F12,Table8[Team],0))+INDEX(Table8[TPR],MATCH(G12,Table8[Team],0))+INDEX(Table8[TPR],MATCH(H12,Table8[Team],0))</f>
        <v>44.421361495092839</v>
      </c>
      <c r="W12" s="15">
        <f>INDEX(Table8[AsPR],MATCH(F12,Table8[Team],0))+INDEX(Table8[AsPR],MATCH(G12,Table8[Team],0))+INDEX(Table8[AsPR],MATCH(H12,Table8[Team],0))</f>
        <v>30.413236558949848</v>
      </c>
      <c r="X12" s="16">
        <f>INDEX(Table8[TCPR],MATCH(F12,Table8[Team],0))+INDEX(Table8[TCPR],MATCH(G12,Table8[Team],0))+INDEX(Table8[TCPR],MATCH(H12,Table8[Team],0))</f>
        <v>19.808952412858087</v>
      </c>
      <c r="Y12">
        <f t="shared" si="2"/>
        <v>0</v>
      </c>
      <c r="Z12">
        <f t="shared" si="3"/>
        <v>1</v>
      </c>
    </row>
    <row r="13" spans="1:26">
      <c r="A13" s="4" t="s">
        <v>186</v>
      </c>
      <c r="B13" s="5">
        <v>11</v>
      </c>
      <c r="C13" s="13">
        <v>2485</v>
      </c>
      <c r="D13" s="9">
        <v>639</v>
      </c>
      <c r="E13" s="9">
        <v>2834</v>
      </c>
      <c r="F13" s="13">
        <v>4077</v>
      </c>
      <c r="G13" s="9">
        <v>4265</v>
      </c>
      <c r="H13" s="9">
        <v>5288</v>
      </c>
      <c r="I13" s="17">
        <f t="shared" si="0"/>
        <v>239.23613541740491</v>
      </c>
      <c r="J13" s="15">
        <f t="shared" si="1"/>
        <v>151.53861566900019</v>
      </c>
      <c r="K13" s="17">
        <f>INDEX(Table8[OPR],MATCH(C13,Table8[Team],0))</f>
        <v>107.93311288193399</v>
      </c>
      <c r="L13" s="15">
        <f>INDEX(Table8[OPR],MATCH(D13,Table8[Team],0))</f>
        <v>67.178981619927399</v>
      </c>
      <c r="M13" s="15">
        <f>INDEX(Table8[OPR],MATCH(E13,Table8[Team],0))</f>
        <v>64.124040915543503</v>
      </c>
      <c r="N13" s="17">
        <f>INDEX(Table8[OPR],MATCH(F13,Table8[Team],0))</f>
        <v>67.186023246972496</v>
      </c>
      <c r="O13" s="15">
        <f>INDEX(Table8[OPR],MATCH(G13,Table8[Team],0))</f>
        <v>70.579318958169395</v>
      </c>
      <c r="P13" s="15">
        <f>INDEX(Table8[OPR],MATCH(H13,Table8[Team],0))</f>
        <v>13.773273463858301</v>
      </c>
      <c r="Q13" s="17">
        <f>INDEX(Table8[APR],MATCH(C13,Table8[Team],0))+INDEX(Table8[APR],MATCH(D13,Table8[Team],0))+INDEX(Table8[APR],MATCH(E13,Table8[Team],0))</f>
        <v>61.179909560850703</v>
      </c>
      <c r="R13" s="15">
        <f>INDEX(Table8[TPR],MATCH(C13,Table8[Team],0))+INDEX(Table8[TPR],MATCH(D13,Table8[Team],0))+INDEX(Table8[TPR],MATCH(E13,Table8[Team],0))</f>
        <v>86.01734006359969</v>
      </c>
      <c r="S13" s="15">
        <f>INDEX(Table8[AsPR],MATCH(C13,Table8[Team],0))+INDEX(Table8[AsPR],MATCH(D13,Table8[Team],0))+INDEX(Table8[AsPR],MATCH(E13,Table8[Team],0))</f>
        <v>61.007109943330704</v>
      </c>
      <c r="T13" s="15">
        <f>INDEX(Table8[TCPR],MATCH(C13,Table8[Team],0))+INDEX(Table8[TCPR],MATCH(D13,Table8[Team],0))+INDEX(Table8[TCPR],MATCH(E13,Table8[Team],0))</f>
        <v>30.556001292640282</v>
      </c>
      <c r="U13" s="17">
        <f>INDEX(Table8[APR],MATCH(F13,Table8[Team],0))+INDEX(Table8[APR],MATCH(G13,Table8[Team],0))+INDEX(Table8[APR],MATCH(H13,Table8[Team],0))</f>
        <v>36.337336967302249</v>
      </c>
      <c r="V13" s="15">
        <f>INDEX(Table8[TPR],MATCH(F13,Table8[Team],0))+INDEX(Table8[TPR],MATCH(G13,Table8[Team],0))+INDEX(Table8[TPR],MATCH(H13,Table8[Team],0))</f>
        <v>59.25327046481916</v>
      </c>
      <c r="W13" s="15">
        <f>INDEX(Table8[AsPR],MATCH(F13,Table8[Team],0))+INDEX(Table8[AsPR],MATCH(G13,Table8[Team],0))+INDEX(Table8[AsPR],MATCH(H13,Table8[Team],0))</f>
        <v>28.731564694644259</v>
      </c>
      <c r="X13" s="16">
        <f>INDEX(Table8[TCPR],MATCH(F13,Table8[Team],0))+INDEX(Table8[TCPR],MATCH(G13,Table8[Team],0))+INDEX(Table8[TCPR],MATCH(H13,Table8[Team],0))</f>
        <v>21.61942480258298</v>
      </c>
      <c r="Y13">
        <f t="shared" si="2"/>
        <v>1</v>
      </c>
      <c r="Z13">
        <f t="shared" si="3"/>
        <v>0</v>
      </c>
    </row>
    <row r="14" spans="1:26">
      <c r="A14" s="4" t="s">
        <v>187</v>
      </c>
      <c r="B14" s="5">
        <v>12</v>
      </c>
      <c r="C14" s="13">
        <v>329</v>
      </c>
      <c r="D14" s="9">
        <v>5006</v>
      </c>
      <c r="E14" s="9">
        <v>484</v>
      </c>
      <c r="F14" s="13">
        <v>3318</v>
      </c>
      <c r="G14" s="9">
        <v>4547</v>
      </c>
      <c r="H14" s="9">
        <v>2067</v>
      </c>
      <c r="I14" s="17">
        <f t="shared" si="0"/>
        <v>148.18144765503871</v>
      </c>
      <c r="J14" s="15">
        <f t="shared" si="1"/>
        <v>159.28610772480269</v>
      </c>
      <c r="K14" s="17">
        <f>INDEX(Table8[OPR],MATCH(C14,Table8[Team],0))</f>
        <v>55.2031119199861</v>
      </c>
      <c r="L14" s="15">
        <f>INDEX(Table8[OPR],MATCH(D14,Table8[Team],0))</f>
        <v>40.6916968227249</v>
      </c>
      <c r="M14" s="15">
        <f>INDEX(Table8[OPR],MATCH(E14,Table8[Team],0))</f>
        <v>52.286638912327703</v>
      </c>
      <c r="N14" s="17">
        <f>INDEX(Table8[OPR],MATCH(F14,Table8[Team],0))</f>
        <v>60.127320955052397</v>
      </c>
      <c r="O14" s="15">
        <f>INDEX(Table8[OPR],MATCH(G14,Table8[Team],0))</f>
        <v>27.593872007885199</v>
      </c>
      <c r="P14" s="15">
        <f>INDEX(Table8[OPR],MATCH(H14,Table8[Team],0))</f>
        <v>71.564914761865097</v>
      </c>
      <c r="Q14" s="17">
        <f>INDEX(Table8[APR],MATCH(C14,Table8[Team],0))+INDEX(Table8[APR],MATCH(D14,Table8[Team],0))+INDEX(Table8[APR],MATCH(E14,Table8[Team],0))</f>
        <v>32.976965836058355</v>
      </c>
      <c r="R14" s="15">
        <f>INDEX(Table8[TPR],MATCH(C14,Table8[Team],0))+INDEX(Table8[TPR],MATCH(D14,Table8[Team],0))+INDEX(Table8[TPR],MATCH(E14,Table8[Team],0))</f>
        <v>59.900888718151705</v>
      </c>
      <c r="S14" s="15">
        <f>INDEX(Table8[AsPR],MATCH(C14,Table8[Team],0))+INDEX(Table8[AsPR],MATCH(D14,Table8[Team],0))+INDEX(Table8[AsPR],MATCH(E14,Table8[Team],0))</f>
        <v>30.349352469074837</v>
      </c>
      <c r="T14" s="15">
        <f>INDEX(Table8[TCPR],MATCH(C14,Table8[Team],0))+INDEX(Table8[TCPR],MATCH(D14,Table8[Team],0))+INDEX(Table8[TCPR],MATCH(E14,Table8[Team],0))</f>
        <v>27.334965807867022</v>
      </c>
      <c r="U14" s="17">
        <f>INDEX(Table8[APR],MATCH(F14,Table8[Team],0))+INDEX(Table8[APR],MATCH(G14,Table8[Team],0))+INDEX(Table8[APR],MATCH(H14,Table8[Team],0))</f>
        <v>44.744680543889302</v>
      </c>
      <c r="V14" s="15">
        <f>INDEX(Table8[TPR],MATCH(F14,Table8[Team],0))+INDEX(Table8[TPR],MATCH(G14,Table8[Team],0))+INDEX(Table8[TPR],MATCH(H14,Table8[Team],0))</f>
        <v>38.148786977542258</v>
      </c>
      <c r="W14" s="15">
        <f>INDEX(Table8[AsPR],MATCH(F14,Table8[Team],0))+INDEX(Table8[AsPR],MATCH(G14,Table8[Team],0))+INDEX(Table8[AsPR],MATCH(H14,Table8[Team],0))</f>
        <v>46.410241908021106</v>
      </c>
      <c r="X14" s="16">
        <f>INDEX(Table8[TCPR],MATCH(F14,Table8[Team],0))+INDEX(Table8[TCPR],MATCH(G14,Table8[Team],0))+INDEX(Table8[TCPR],MATCH(H14,Table8[Team],0))</f>
        <v>30.128322028046568</v>
      </c>
      <c r="Y14">
        <f t="shared" si="2"/>
        <v>0</v>
      </c>
      <c r="Z14">
        <f t="shared" si="3"/>
        <v>1</v>
      </c>
    </row>
    <row r="15" spans="1:26">
      <c r="A15" s="4" t="s">
        <v>188</v>
      </c>
      <c r="B15" s="5">
        <v>13</v>
      </c>
      <c r="C15" s="13">
        <v>3492</v>
      </c>
      <c r="D15" s="9">
        <v>3158</v>
      </c>
      <c r="E15" s="9">
        <v>3997</v>
      </c>
      <c r="F15" s="13">
        <v>1540</v>
      </c>
      <c r="G15" s="9">
        <v>527</v>
      </c>
      <c r="H15" s="9">
        <v>2180</v>
      </c>
      <c r="I15" s="17">
        <f t="shared" si="0"/>
        <v>111.4872061458548</v>
      </c>
      <c r="J15" s="15">
        <f t="shared" si="1"/>
        <v>159.63638003250571</v>
      </c>
      <c r="K15" s="17">
        <f>INDEX(Table8[OPR],MATCH(C15,Table8[Team],0))</f>
        <v>25.005007116716101</v>
      </c>
      <c r="L15" s="15">
        <f>INDEX(Table8[OPR],MATCH(D15,Table8[Team],0))</f>
        <v>67.190564807896294</v>
      </c>
      <c r="M15" s="15">
        <f>INDEX(Table8[OPR],MATCH(E15,Table8[Team],0))</f>
        <v>19.291634221242401</v>
      </c>
      <c r="N15" s="17">
        <f>INDEX(Table8[OPR],MATCH(F15,Table8[Team],0))</f>
        <v>63.288705361027098</v>
      </c>
      <c r="O15" s="15">
        <f>INDEX(Table8[OPR],MATCH(G15,Table8[Team],0))</f>
        <v>26.629364119531399</v>
      </c>
      <c r="P15" s="15">
        <f>INDEX(Table8[OPR],MATCH(H15,Table8[Team],0))</f>
        <v>69.718310551947198</v>
      </c>
      <c r="Q15" s="17">
        <f>INDEX(Table8[APR],MATCH(C15,Table8[Team],0))+INDEX(Table8[APR],MATCH(D15,Table8[Team],0))+INDEX(Table8[APR],MATCH(E15,Table8[Team],0))</f>
        <v>28.92864815183405</v>
      </c>
      <c r="R15" s="15">
        <f>INDEX(Table8[TPR],MATCH(C15,Table8[Team],0))+INDEX(Table8[TPR],MATCH(D15,Table8[Team],0))+INDEX(Table8[TPR],MATCH(E15,Table8[Team],0))</f>
        <v>19.1586538821945</v>
      </c>
      <c r="S15" s="15">
        <f>INDEX(Table8[AsPR],MATCH(C15,Table8[Team],0))+INDEX(Table8[AsPR],MATCH(D15,Table8[Team],0))+INDEX(Table8[AsPR],MATCH(E15,Table8[Team],0))</f>
        <v>45.4664990456154</v>
      </c>
      <c r="T15" s="15">
        <f>INDEX(Table8[TCPR],MATCH(C15,Table8[Team],0))+INDEX(Table8[TCPR],MATCH(D15,Table8[Team],0))+INDEX(Table8[TCPR],MATCH(E15,Table8[Team],0))</f>
        <v>19.875254171311475</v>
      </c>
      <c r="U15" s="17">
        <f>INDEX(Table8[APR],MATCH(F15,Table8[Team],0))+INDEX(Table8[APR],MATCH(G15,Table8[Team],0))+INDEX(Table8[APR],MATCH(H15,Table8[Team],0))</f>
        <v>60.991928445398898</v>
      </c>
      <c r="V15" s="15">
        <f>INDEX(Table8[TPR],MATCH(F15,Table8[Team],0))+INDEX(Table8[TPR],MATCH(G15,Table8[Team],0))+INDEX(Table8[TPR],MATCH(H15,Table8[Team],0))</f>
        <v>42.728560122841309</v>
      </c>
      <c r="W15" s="15">
        <f>INDEX(Table8[AsPR],MATCH(F15,Table8[Team],0))+INDEX(Table8[AsPR],MATCH(G15,Table8[Team],0))+INDEX(Table8[AsPR],MATCH(H15,Table8[Team],0))</f>
        <v>32.34599421950653</v>
      </c>
      <c r="X15" s="16">
        <f>INDEX(Table8[TCPR],MATCH(F15,Table8[Team],0))+INDEX(Table8[TCPR],MATCH(G15,Table8[Team],0))+INDEX(Table8[TCPR],MATCH(H15,Table8[Team],0))</f>
        <v>23.857687745896438</v>
      </c>
      <c r="Y15">
        <f t="shared" si="2"/>
        <v>0</v>
      </c>
      <c r="Z15">
        <f t="shared" si="3"/>
        <v>1</v>
      </c>
    </row>
    <row r="16" spans="1:26">
      <c r="A16" s="4" t="s">
        <v>189</v>
      </c>
      <c r="B16" s="5">
        <v>14</v>
      </c>
      <c r="C16" s="13">
        <v>33</v>
      </c>
      <c r="D16" s="9">
        <v>2557</v>
      </c>
      <c r="E16" s="9">
        <v>2576</v>
      </c>
      <c r="F16" s="13">
        <v>319</v>
      </c>
      <c r="G16" s="9">
        <v>4930</v>
      </c>
      <c r="H16" s="9">
        <v>2996</v>
      </c>
      <c r="I16" s="17">
        <f t="shared" si="0"/>
        <v>181.9339590032227</v>
      </c>
      <c r="J16" s="15">
        <f t="shared" si="1"/>
        <v>170.30820441428318</v>
      </c>
      <c r="K16" s="17">
        <f>INDEX(Table8[OPR],MATCH(C16,Table8[Team],0))</f>
        <v>106.637562610092</v>
      </c>
      <c r="L16" s="15">
        <f>INDEX(Table8[OPR],MATCH(D16,Table8[Team],0))</f>
        <v>54.1403549450444</v>
      </c>
      <c r="M16" s="15">
        <f>INDEX(Table8[OPR],MATCH(E16,Table8[Team],0))</f>
        <v>21.156041448086299</v>
      </c>
      <c r="N16" s="17">
        <f>INDEX(Table8[OPR],MATCH(F16,Table8[Team],0))</f>
        <v>72.103287589249902</v>
      </c>
      <c r="O16" s="15">
        <f>INDEX(Table8[OPR],MATCH(G16,Table8[Team],0))</f>
        <v>47.920990918616702</v>
      </c>
      <c r="P16" s="15">
        <f>INDEX(Table8[OPR],MATCH(H16,Table8[Team],0))</f>
        <v>50.283925906416599</v>
      </c>
      <c r="Q16" s="17">
        <f>INDEX(Table8[APR],MATCH(C16,Table8[Team],0))+INDEX(Table8[APR],MATCH(D16,Table8[Team],0))+INDEX(Table8[APR],MATCH(E16,Table8[Team],0))</f>
        <v>60.330644200644301</v>
      </c>
      <c r="R16" s="15">
        <f>INDEX(Table8[TPR],MATCH(C16,Table8[Team],0))+INDEX(Table8[TPR],MATCH(D16,Table8[Team],0))+INDEX(Table8[TPR],MATCH(E16,Table8[Team],0))</f>
        <v>49.913902087301913</v>
      </c>
      <c r="S16" s="15">
        <f>INDEX(Table8[AsPR],MATCH(C16,Table8[Team],0))+INDEX(Table8[AsPR],MATCH(D16,Table8[Team],0))+INDEX(Table8[AsPR],MATCH(E16,Table8[Team],0))</f>
        <v>46.209939770937183</v>
      </c>
      <c r="T16" s="15">
        <f>INDEX(Table8[TCPR],MATCH(C16,Table8[Team],0))+INDEX(Table8[TCPR],MATCH(D16,Table8[Team],0))+INDEX(Table8[TCPR],MATCH(E16,Table8[Team],0))</f>
        <v>25.523837446201899</v>
      </c>
      <c r="U16" s="17">
        <f>INDEX(Table8[APR],MATCH(F16,Table8[Team],0))+INDEX(Table8[APR],MATCH(G16,Table8[Team],0))+INDEX(Table8[APR],MATCH(H16,Table8[Team],0))</f>
        <v>45.44537178848428</v>
      </c>
      <c r="V16" s="15">
        <f>INDEX(Table8[TPR],MATCH(F16,Table8[Team],0))+INDEX(Table8[TPR],MATCH(G16,Table8[Team],0))+INDEX(Table8[TPR],MATCH(H16,Table8[Team],0))</f>
        <v>30.564478636768108</v>
      </c>
      <c r="W16" s="15">
        <f>INDEX(Table8[AsPR],MATCH(F16,Table8[Team],0))+INDEX(Table8[AsPR],MATCH(G16,Table8[Team],0))+INDEX(Table8[AsPR],MATCH(H16,Table8[Team],0))</f>
        <v>66.3766399270081</v>
      </c>
      <c r="X16" s="16">
        <f>INDEX(Table8[TCPR],MATCH(F16,Table8[Team],0))+INDEX(Table8[TCPR],MATCH(G16,Table8[Team],0))+INDEX(Table8[TCPR],MATCH(H16,Table8[Team],0))</f>
        <v>34.345215295548243</v>
      </c>
      <c r="Y16">
        <f t="shared" si="2"/>
        <v>1</v>
      </c>
      <c r="Z16">
        <f t="shared" si="3"/>
        <v>0</v>
      </c>
    </row>
    <row r="17" spans="1:26">
      <c r="A17" s="4" t="s">
        <v>190</v>
      </c>
      <c r="B17" s="5">
        <v>15</v>
      </c>
      <c r="C17" s="13">
        <v>932</v>
      </c>
      <c r="D17" s="9">
        <v>2907</v>
      </c>
      <c r="E17" s="9">
        <v>3525</v>
      </c>
      <c r="F17" s="13">
        <v>2978</v>
      </c>
      <c r="G17" s="9">
        <v>4010</v>
      </c>
      <c r="H17" s="9">
        <v>548</v>
      </c>
      <c r="I17" s="17">
        <f t="shared" si="0"/>
        <v>188.51495747680801</v>
      </c>
      <c r="J17" s="15">
        <f t="shared" si="1"/>
        <v>84.951925947545305</v>
      </c>
      <c r="K17" s="17">
        <f>INDEX(Table8[OPR],MATCH(C17,Table8[Team],0))</f>
        <v>50.798912546778197</v>
      </c>
      <c r="L17" s="15">
        <f>INDEX(Table8[OPR],MATCH(D17,Table8[Team],0))</f>
        <v>69.908905714088505</v>
      </c>
      <c r="M17" s="15">
        <f>INDEX(Table8[OPR],MATCH(E17,Table8[Team],0))</f>
        <v>67.807139215941305</v>
      </c>
      <c r="N17" s="17">
        <f>INDEX(Table8[OPR],MATCH(F17,Table8[Team],0))</f>
        <v>30.1229061094282</v>
      </c>
      <c r="O17" s="15">
        <f>INDEX(Table8[OPR],MATCH(G17,Table8[Team],0))</f>
        <v>-11.904702364798901</v>
      </c>
      <c r="P17" s="15">
        <f>INDEX(Table8[OPR],MATCH(H17,Table8[Team],0))</f>
        <v>66.733722202915999</v>
      </c>
      <c r="Q17" s="17">
        <f>INDEX(Table8[APR],MATCH(C17,Table8[Team],0))+INDEX(Table8[APR],MATCH(D17,Table8[Team],0))+INDEX(Table8[APR],MATCH(E17,Table8[Team],0))</f>
        <v>70.821518031799002</v>
      </c>
      <c r="R17" s="15">
        <f>INDEX(Table8[TPR],MATCH(C17,Table8[Team],0))+INDEX(Table8[TPR],MATCH(D17,Table8[Team],0))+INDEX(Table8[TPR],MATCH(E17,Table8[Team],0))</f>
        <v>32.02999911450182</v>
      </c>
      <c r="S17" s="15">
        <f>INDEX(Table8[AsPR],MATCH(C17,Table8[Team],0))+INDEX(Table8[AsPR],MATCH(D17,Table8[Team],0))+INDEX(Table8[AsPR],MATCH(E17,Table8[Team],0))</f>
        <v>50.547154179854083</v>
      </c>
      <c r="T17" s="15">
        <f>INDEX(Table8[TCPR],MATCH(C17,Table8[Team],0))+INDEX(Table8[TCPR],MATCH(D17,Table8[Team],0))+INDEX(Table8[TCPR],MATCH(E17,Table8[Team],0))</f>
        <v>33.342551380158007</v>
      </c>
      <c r="U17" s="17">
        <f>INDEX(Table8[APR],MATCH(F17,Table8[Team],0))+INDEX(Table8[APR],MATCH(G17,Table8[Team],0))+INDEX(Table8[APR],MATCH(H17,Table8[Team],0))</f>
        <v>36.767813392690229</v>
      </c>
      <c r="V17" s="15">
        <f>INDEX(Table8[TPR],MATCH(F17,Table8[Team],0))+INDEX(Table8[TPR],MATCH(G17,Table8[Team],0))+INDEX(Table8[TPR],MATCH(H17,Table8[Team],0))</f>
        <v>1.2591808809525293</v>
      </c>
      <c r="W17" s="15">
        <f>INDEX(Table8[AsPR],MATCH(F17,Table8[Team],0))+INDEX(Table8[AsPR],MATCH(G17,Table8[Team],0))+INDEX(Table8[AsPR],MATCH(H17,Table8[Team],0))</f>
        <v>22.933393768564287</v>
      </c>
      <c r="X17" s="16">
        <f>INDEX(Table8[TCPR],MATCH(F17,Table8[Team],0))+INDEX(Table8[TCPR],MATCH(G17,Table8[Team],0))+INDEX(Table8[TCPR],MATCH(H17,Table8[Team],0))</f>
        <v>14.752337482957159</v>
      </c>
      <c r="Y17">
        <f t="shared" si="2"/>
        <v>1</v>
      </c>
      <c r="Z17">
        <f t="shared" si="3"/>
        <v>0</v>
      </c>
    </row>
    <row r="18" spans="1:26">
      <c r="A18" s="4" t="s">
        <v>191</v>
      </c>
      <c r="B18" s="5">
        <v>16</v>
      </c>
      <c r="C18" s="13">
        <v>3211</v>
      </c>
      <c r="D18" s="9">
        <v>900</v>
      </c>
      <c r="E18" s="9">
        <v>3467</v>
      </c>
      <c r="F18" s="13">
        <v>334</v>
      </c>
      <c r="G18" s="9">
        <v>399</v>
      </c>
      <c r="H18" s="9">
        <v>1477</v>
      </c>
      <c r="I18" s="17">
        <f t="shared" si="0"/>
        <v>190.64030668782621</v>
      </c>
      <c r="J18" s="15">
        <f t="shared" si="1"/>
        <v>250.9115464375688</v>
      </c>
      <c r="K18" s="17">
        <f>INDEX(Table8[OPR],MATCH(C18,Table8[Team],0))</f>
        <v>39.902663282415098</v>
      </c>
      <c r="L18" s="15">
        <f>INDEX(Table8[OPR],MATCH(D18,Table8[Team],0))</f>
        <v>65.380528721052499</v>
      </c>
      <c r="M18" s="15">
        <f>INDEX(Table8[OPR],MATCH(E18,Table8[Team],0))</f>
        <v>85.357114684358606</v>
      </c>
      <c r="N18" s="17">
        <f>INDEX(Table8[OPR],MATCH(F18,Table8[Team],0))</f>
        <v>72.119257098270793</v>
      </c>
      <c r="O18" s="15">
        <f>INDEX(Table8[OPR],MATCH(G18,Table8[Team],0))</f>
        <v>70.501674089405</v>
      </c>
      <c r="P18" s="15">
        <f>INDEX(Table8[OPR],MATCH(H18,Table8[Team],0))</f>
        <v>108.29061524989299</v>
      </c>
      <c r="Q18" s="17">
        <f>INDEX(Table8[APR],MATCH(C18,Table8[Team],0))+INDEX(Table8[APR],MATCH(D18,Table8[Team],0))+INDEX(Table8[APR],MATCH(E18,Table8[Team],0))</f>
        <v>63.037791884108898</v>
      </c>
      <c r="R18" s="15">
        <f>INDEX(Table8[TPR],MATCH(C18,Table8[Team],0))+INDEX(Table8[TPR],MATCH(D18,Table8[Team],0))+INDEX(Table8[TPR],MATCH(E18,Table8[Team],0))</f>
        <v>31.326321407431429</v>
      </c>
      <c r="S18" s="15">
        <f>INDEX(Table8[AsPR],MATCH(C18,Table8[Team],0))+INDEX(Table8[AsPR],MATCH(D18,Table8[Team],0))+INDEX(Table8[AsPR],MATCH(E18,Table8[Team],0))</f>
        <v>45.71000368524416</v>
      </c>
      <c r="T18" s="15">
        <f>INDEX(Table8[TCPR],MATCH(C18,Table8[Team],0))+INDEX(Table8[TCPR],MATCH(D18,Table8[Team],0))+INDEX(Table8[TCPR],MATCH(E18,Table8[Team],0))</f>
        <v>42.530660539518919</v>
      </c>
      <c r="U18" s="17">
        <f>INDEX(Table8[APR],MATCH(F18,Table8[Team],0))+INDEX(Table8[APR],MATCH(G18,Table8[Team],0))+INDEX(Table8[APR],MATCH(H18,Table8[Team],0))</f>
        <v>65.241179456407991</v>
      </c>
      <c r="V18" s="15">
        <f>INDEX(Table8[TPR],MATCH(F18,Table8[Team],0))+INDEX(Table8[TPR],MATCH(G18,Table8[Team],0))+INDEX(Table8[TPR],MATCH(H18,Table8[Team],0))</f>
        <v>83.973245096503888</v>
      </c>
      <c r="W18" s="15">
        <f>INDEX(Table8[AsPR],MATCH(F18,Table8[Team],0))+INDEX(Table8[AsPR],MATCH(G18,Table8[Team],0))+INDEX(Table8[AsPR],MATCH(H18,Table8[Team],0))</f>
        <v>77.594817218354734</v>
      </c>
      <c r="X18" s="16">
        <f>INDEX(Table8[TCPR],MATCH(F18,Table8[Team],0))+INDEX(Table8[TCPR],MATCH(G18,Table8[Team],0))+INDEX(Table8[TCPR],MATCH(H18,Table8[Team],0))</f>
        <v>24.514976040299192</v>
      </c>
      <c r="Y18">
        <f t="shared" si="2"/>
        <v>0</v>
      </c>
      <c r="Z18">
        <f t="shared" si="3"/>
        <v>1</v>
      </c>
    </row>
    <row r="19" spans="1:26">
      <c r="A19" s="4" t="s">
        <v>192</v>
      </c>
      <c r="B19" s="5">
        <v>17</v>
      </c>
      <c r="C19" s="13">
        <v>2341</v>
      </c>
      <c r="D19" s="9">
        <v>3354</v>
      </c>
      <c r="E19" s="9">
        <v>4499</v>
      </c>
      <c r="F19" s="13">
        <v>4583</v>
      </c>
      <c r="G19" s="9">
        <v>378</v>
      </c>
      <c r="H19" s="9">
        <v>51</v>
      </c>
      <c r="I19" s="17">
        <f t="shared" si="0"/>
        <v>91.190742878137002</v>
      </c>
      <c r="J19" s="15">
        <f t="shared" si="1"/>
        <v>160.30767232423551</v>
      </c>
      <c r="K19" s="17">
        <f>INDEX(Table8[OPR],MATCH(C19,Table8[Team],0))</f>
        <v>48.321744785260002</v>
      </c>
      <c r="L19" s="15">
        <f>INDEX(Table8[OPR],MATCH(D19,Table8[Team],0))</f>
        <v>19.761488943126501</v>
      </c>
      <c r="M19" s="15">
        <f>INDEX(Table8[OPR],MATCH(E19,Table8[Team],0))</f>
        <v>23.107509149750499</v>
      </c>
      <c r="N19" s="17">
        <f>INDEX(Table8[OPR],MATCH(F19,Table8[Team],0))</f>
        <v>20.673548353436502</v>
      </c>
      <c r="O19" s="15">
        <f>INDEX(Table8[OPR],MATCH(G19,Table8[Team],0))</f>
        <v>60.148978883826402</v>
      </c>
      <c r="P19" s="15">
        <f>INDEX(Table8[OPR],MATCH(H19,Table8[Team],0))</f>
        <v>79.485145086972594</v>
      </c>
      <c r="Q19" s="17">
        <f>INDEX(Table8[APR],MATCH(C19,Table8[Team],0))+INDEX(Table8[APR],MATCH(D19,Table8[Team],0))+INDEX(Table8[APR],MATCH(E19,Table8[Team],0))</f>
        <v>25.872484190487889</v>
      </c>
      <c r="R19" s="15">
        <f>INDEX(Table8[TPR],MATCH(C19,Table8[Team],0))+INDEX(Table8[TPR],MATCH(D19,Table8[Team],0))+INDEX(Table8[TPR],MATCH(E19,Table8[Team],0))</f>
        <v>32.776234184761257</v>
      </c>
      <c r="S19" s="15">
        <f>INDEX(Table8[AsPR],MATCH(C19,Table8[Team],0))+INDEX(Table8[AsPR],MATCH(D19,Table8[Team],0))+INDEX(Table8[AsPR],MATCH(E19,Table8[Team],0))</f>
        <v>16.7744297949607</v>
      </c>
      <c r="T19" s="15">
        <f>INDEX(Table8[TCPR],MATCH(C19,Table8[Team],0))+INDEX(Table8[TCPR],MATCH(D19,Table8[Team],0))+INDEX(Table8[TCPR],MATCH(E19,Table8[Team],0))</f>
        <v>17.257880331223181</v>
      </c>
      <c r="U19" s="17">
        <f>INDEX(Table8[APR],MATCH(F19,Table8[Team],0))+INDEX(Table8[APR],MATCH(G19,Table8[Team],0))+INDEX(Table8[APR],MATCH(H19,Table8[Team],0))</f>
        <v>56.837618179124</v>
      </c>
      <c r="V19" s="15">
        <f>INDEX(Table8[TPR],MATCH(F19,Table8[Team],0))+INDEX(Table8[TPR],MATCH(G19,Table8[Team],0))+INDEX(Table8[TPR],MATCH(H19,Table8[Team],0))</f>
        <v>48.961793473134946</v>
      </c>
      <c r="W19" s="15">
        <f>INDEX(Table8[AsPR],MATCH(F19,Table8[Team],0))+INDEX(Table8[AsPR],MATCH(G19,Table8[Team],0))+INDEX(Table8[AsPR],MATCH(H19,Table8[Team],0))</f>
        <v>39.846783622529088</v>
      </c>
      <c r="X19" s="16">
        <f>INDEX(Table8[TCPR],MATCH(F19,Table8[Team],0))+INDEX(Table8[TCPR],MATCH(G19,Table8[Team],0))+INDEX(Table8[TCPR],MATCH(H19,Table8[Team],0))</f>
        <v>15.554886922079</v>
      </c>
      <c r="Y19">
        <f t="shared" si="2"/>
        <v>0</v>
      </c>
      <c r="Z19">
        <f t="shared" si="3"/>
        <v>1</v>
      </c>
    </row>
    <row r="20" spans="1:26">
      <c r="A20" s="4" t="s">
        <v>193</v>
      </c>
      <c r="B20" s="5">
        <v>18</v>
      </c>
      <c r="C20" s="13">
        <v>2444</v>
      </c>
      <c r="D20" s="9">
        <v>4531</v>
      </c>
      <c r="E20" s="9">
        <v>2959</v>
      </c>
      <c r="F20" s="13">
        <v>5030</v>
      </c>
      <c r="G20" s="9">
        <v>2056</v>
      </c>
      <c r="H20" s="9">
        <v>4296</v>
      </c>
      <c r="I20" s="17">
        <f t="shared" si="0"/>
        <v>115.97398736462659</v>
      </c>
      <c r="J20" s="15">
        <f t="shared" si="1"/>
        <v>199.9774058226545</v>
      </c>
      <c r="K20" s="17">
        <f>INDEX(Table8[OPR],MATCH(C20,Table8[Team],0))</f>
        <v>12.0786568671361</v>
      </c>
      <c r="L20" s="15">
        <f>INDEX(Table8[OPR],MATCH(D20,Table8[Team],0))</f>
        <v>15.8434188343566</v>
      </c>
      <c r="M20" s="15">
        <f>INDEX(Table8[OPR],MATCH(E20,Table8[Team],0))</f>
        <v>88.051911663133893</v>
      </c>
      <c r="N20" s="17">
        <f>INDEX(Table8[OPR],MATCH(F20,Table8[Team],0))</f>
        <v>44.676668200430598</v>
      </c>
      <c r="O20" s="15">
        <f>INDEX(Table8[OPR],MATCH(G20,Table8[Team],0))</f>
        <v>120.260927606507</v>
      </c>
      <c r="P20" s="15">
        <f>INDEX(Table8[OPR],MATCH(H20,Table8[Team],0))</f>
        <v>35.039810015716903</v>
      </c>
      <c r="Q20" s="17">
        <f>INDEX(Table8[APR],MATCH(C20,Table8[Team],0))+INDEX(Table8[APR],MATCH(D20,Table8[Team],0))+INDEX(Table8[APR],MATCH(E20,Table8[Team],0))</f>
        <v>43.073811925484847</v>
      </c>
      <c r="R20" s="15">
        <f>INDEX(Table8[TPR],MATCH(C20,Table8[Team],0))+INDEX(Table8[TPR],MATCH(D20,Table8[Team],0))+INDEX(Table8[TPR],MATCH(E20,Table8[Team],0))</f>
        <v>40.44449796817802</v>
      </c>
      <c r="S20" s="15">
        <f>INDEX(Table8[AsPR],MATCH(C20,Table8[Team],0))+INDEX(Table8[AsPR],MATCH(D20,Table8[Team],0))+INDEX(Table8[AsPR],MATCH(E20,Table8[Team],0))</f>
        <v>15.835425902266838</v>
      </c>
      <c r="T20" s="15">
        <f>INDEX(Table8[TCPR],MATCH(C20,Table8[Team],0))+INDEX(Table8[TCPR],MATCH(D20,Table8[Team],0))+INDEX(Table8[TCPR],MATCH(E20,Table8[Team],0))</f>
        <v>17.261654507327815</v>
      </c>
      <c r="U20" s="17">
        <f>INDEX(Table8[APR],MATCH(F20,Table8[Team],0))+INDEX(Table8[APR],MATCH(G20,Table8[Team],0))+INDEX(Table8[APR],MATCH(H20,Table8[Team],0))</f>
        <v>44.326330291566002</v>
      </c>
      <c r="V20" s="15">
        <f>INDEX(Table8[TPR],MATCH(F20,Table8[Team],0))+INDEX(Table8[TPR],MATCH(G20,Table8[Team],0))+INDEX(Table8[TPR],MATCH(H20,Table8[Team],0))</f>
        <v>71.612756996971896</v>
      </c>
      <c r="W20" s="15">
        <f>INDEX(Table8[AsPR],MATCH(F20,Table8[Team],0))+INDEX(Table8[AsPR],MATCH(G20,Table8[Team],0))+INDEX(Table8[AsPR],MATCH(H20,Table8[Team],0))</f>
        <v>44.65157352132794</v>
      </c>
      <c r="X20" s="16">
        <f>INDEX(Table8[TCPR],MATCH(F20,Table8[Team],0))+INDEX(Table8[TCPR],MATCH(G20,Table8[Team],0))+INDEX(Table8[TCPR],MATCH(H20,Table8[Team],0))</f>
        <v>39.293733917141218</v>
      </c>
      <c r="Y20">
        <f t="shared" si="2"/>
        <v>0</v>
      </c>
      <c r="Z20">
        <f t="shared" si="3"/>
        <v>1</v>
      </c>
    </row>
    <row r="21" spans="1:26">
      <c r="A21" s="4" t="s">
        <v>194</v>
      </c>
      <c r="B21" s="5">
        <v>19</v>
      </c>
      <c r="C21" s="13">
        <v>5134</v>
      </c>
      <c r="D21" s="9">
        <v>1671</v>
      </c>
      <c r="E21" s="9">
        <v>4265</v>
      </c>
      <c r="F21" s="13">
        <v>1538</v>
      </c>
      <c r="G21" s="9">
        <v>503</v>
      </c>
      <c r="H21" s="9">
        <v>5196</v>
      </c>
      <c r="I21" s="17">
        <f t="shared" si="0"/>
        <v>143.78942842463164</v>
      </c>
      <c r="J21" s="15">
        <f t="shared" si="1"/>
        <v>179.60375447616821</v>
      </c>
      <c r="K21" s="17">
        <f>INDEX(Table8[OPR],MATCH(C21,Table8[Team],0))</f>
        <v>-1.3350132967183601</v>
      </c>
      <c r="L21" s="15">
        <f>INDEX(Table8[OPR],MATCH(D21,Table8[Team],0))</f>
        <v>74.545122763180601</v>
      </c>
      <c r="M21" s="15">
        <f>INDEX(Table8[OPR],MATCH(E21,Table8[Team],0))</f>
        <v>70.579318958169395</v>
      </c>
      <c r="N21" s="17">
        <f>INDEX(Table8[OPR],MATCH(F21,Table8[Team],0))</f>
        <v>84.869011257695902</v>
      </c>
      <c r="O21" s="15">
        <f>INDEX(Table8[OPR],MATCH(G21,Table8[Team],0))</f>
        <v>68.270640980080699</v>
      </c>
      <c r="P21" s="15">
        <f>INDEX(Table8[OPR],MATCH(H21,Table8[Team],0))</f>
        <v>26.4641022383916</v>
      </c>
      <c r="Q21" s="17">
        <f>INDEX(Table8[APR],MATCH(C21,Table8[Team],0))+INDEX(Table8[APR],MATCH(D21,Table8[Team],0))+INDEX(Table8[APR],MATCH(E21,Table8[Team],0))</f>
        <v>40.308308409075934</v>
      </c>
      <c r="R21" s="15">
        <f>INDEX(Table8[TPR],MATCH(C21,Table8[Team],0))+INDEX(Table8[TPR],MATCH(D21,Table8[Team],0))+INDEX(Table8[TPR],MATCH(E21,Table8[Team],0))</f>
        <v>55.912415586844816</v>
      </c>
      <c r="S21" s="15">
        <f>INDEX(Table8[AsPR],MATCH(C21,Table8[Team],0))+INDEX(Table8[AsPR],MATCH(D21,Table8[Team],0))+INDEX(Table8[AsPR],MATCH(E21,Table8[Team],0))</f>
        <v>24.77318892471515</v>
      </c>
      <c r="T21" s="15">
        <f>INDEX(Table8[TCPR],MATCH(C21,Table8[Team],0))+INDEX(Table8[TCPR],MATCH(D21,Table8[Team],0))+INDEX(Table8[TCPR],MATCH(E21,Table8[Team],0))</f>
        <v>24.160526960665948</v>
      </c>
      <c r="U21" s="17">
        <f>INDEX(Table8[APR],MATCH(F21,Table8[Team],0))+INDEX(Table8[APR],MATCH(G21,Table8[Team],0))+INDEX(Table8[APR],MATCH(H21,Table8[Team],0))</f>
        <v>46.090393153721493</v>
      </c>
      <c r="V21" s="15">
        <f>INDEX(Table8[TPR],MATCH(F21,Table8[Team],0))+INDEX(Table8[TPR],MATCH(G21,Table8[Team],0))+INDEX(Table8[TPR],MATCH(H21,Table8[Team],0))</f>
        <v>63.340529807450224</v>
      </c>
      <c r="W21" s="15">
        <f>INDEX(Table8[AsPR],MATCH(F21,Table8[Team],0))+INDEX(Table8[AsPR],MATCH(G21,Table8[Team],0))+INDEX(Table8[AsPR],MATCH(H21,Table8[Team],0))</f>
        <v>38.054282464118387</v>
      </c>
      <c r="X21" s="16">
        <f>INDEX(Table8[TCPR],MATCH(F21,Table8[Team],0))+INDEX(Table8[TCPR],MATCH(G21,Table8[Team],0))+INDEX(Table8[TCPR],MATCH(H21,Table8[Team],0))</f>
        <v>32.046007233657392</v>
      </c>
      <c r="Y21">
        <f t="shared" si="2"/>
        <v>0</v>
      </c>
      <c r="Z21">
        <f t="shared" si="3"/>
        <v>1</v>
      </c>
    </row>
    <row r="22" spans="1:26">
      <c r="A22" s="4" t="s">
        <v>195</v>
      </c>
      <c r="B22" s="5">
        <v>20</v>
      </c>
      <c r="C22" s="13">
        <v>422</v>
      </c>
      <c r="D22" s="9">
        <v>2500</v>
      </c>
      <c r="E22" s="9">
        <v>3393</v>
      </c>
      <c r="F22" s="13">
        <v>4547</v>
      </c>
      <c r="G22" s="9">
        <v>5299</v>
      </c>
      <c r="H22" s="9">
        <v>457</v>
      </c>
      <c r="I22" s="17">
        <f t="shared" si="0"/>
        <v>128.8089883284145</v>
      </c>
      <c r="J22" s="15">
        <f t="shared" si="1"/>
        <v>99.850817951651194</v>
      </c>
      <c r="K22" s="17">
        <f>INDEX(Table8[OPR],MATCH(C22,Table8[Team],0))</f>
        <v>15.678239206002401</v>
      </c>
      <c r="L22" s="15">
        <f>INDEX(Table8[OPR],MATCH(D22,Table8[Team],0))</f>
        <v>23.409150218802299</v>
      </c>
      <c r="M22" s="15">
        <f>INDEX(Table8[OPR],MATCH(E22,Table8[Team],0))</f>
        <v>89.721598903609802</v>
      </c>
      <c r="N22" s="17">
        <f>INDEX(Table8[OPR],MATCH(F22,Table8[Team],0))</f>
        <v>27.593872007885199</v>
      </c>
      <c r="O22" s="15">
        <f>INDEX(Table8[OPR],MATCH(G22,Table8[Team],0))</f>
        <v>34.263483283998397</v>
      </c>
      <c r="P22" s="15">
        <f>INDEX(Table8[OPR],MATCH(H22,Table8[Team],0))</f>
        <v>37.993462659767602</v>
      </c>
      <c r="Q22" s="17">
        <f>INDEX(Table8[APR],MATCH(C22,Table8[Team],0))+INDEX(Table8[APR],MATCH(D22,Table8[Team],0))+INDEX(Table8[APR],MATCH(E22,Table8[Team],0))</f>
        <v>32.627578970574739</v>
      </c>
      <c r="R22" s="15">
        <f>INDEX(Table8[TPR],MATCH(C22,Table8[Team],0))+INDEX(Table8[TPR],MATCH(D22,Table8[Team],0))+INDEX(Table8[TPR],MATCH(E22,Table8[Team],0))</f>
        <v>34.806036714849618</v>
      </c>
      <c r="S22" s="15">
        <f>INDEX(Table8[AsPR],MATCH(C22,Table8[Team],0))+INDEX(Table8[AsPR],MATCH(D22,Table8[Team],0))+INDEX(Table8[AsPR],MATCH(E22,Table8[Team],0))</f>
        <v>36.629475490535249</v>
      </c>
      <c r="T22" s="15">
        <f>INDEX(Table8[TCPR],MATCH(C22,Table8[Team],0))+INDEX(Table8[TCPR],MATCH(D22,Table8[Team],0))+INDEX(Table8[TCPR],MATCH(E22,Table8[Team],0))</f>
        <v>24.501324647627747</v>
      </c>
      <c r="U22" s="17">
        <f>INDEX(Table8[APR],MATCH(F22,Table8[Team],0))+INDEX(Table8[APR],MATCH(G22,Table8[Team],0))+INDEX(Table8[APR],MATCH(H22,Table8[Team],0))</f>
        <v>34.139399092628999</v>
      </c>
      <c r="V22" s="15">
        <f>INDEX(Table8[TPR],MATCH(F22,Table8[Team],0))+INDEX(Table8[TPR],MATCH(G22,Table8[Team],0))+INDEX(Table8[TPR],MATCH(H22,Table8[Team],0))</f>
        <v>18.582682698438159</v>
      </c>
      <c r="W22" s="15">
        <f>INDEX(Table8[AsPR],MATCH(F22,Table8[Team],0))+INDEX(Table8[AsPR],MATCH(G22,Table8[Team],0))+INDEX(Table8[AsPR],MATCH(H22,Table8[Team],0))</f>
        <v>38.335094882951637</v>
      </c>
      <c r="X22" s="16">
        <f>INDEX(Table8[TCPR],MATCH(F22,Table8[Team],0))+INDEX(Table8[TCPR],MATCH(G22,Table8[Team],0))+INDEX(Table8[TCPR],MATCH(H22,Table8[Team],0))</f>
        <v>10.340468599417173</v>
      </c>
      <c r="Y22">
        <f t="shared" si="2"/>
        <v>1</v>
      </c>
      <c r="Z22">
        <f t="shared" si="3"/>
        <v>0</v>
      </c>
    </row>
    <row r="23" spans="1:26">
      <c r="A23" s="4" t="s">
        <v>196</v>
      </c>
      <c r="B23" s="5">
        <v>21</v>
      </c>
      <c r="C23" s="13">
        <v>1086</v>
      </c>
      <c r="D23" s="9">
        <v>329</v>
      </c>
      <c r="E23" s="9">
        <v>195</v>
      </c>
      <c r="F23" s="13">
        <v>1519</v>
      </c>
      <c r="G23" s="9">
        <v>2834</v>
      </c>
      <c r="H23" s="9">
        <v>5123</v>
      </c>
      <c r="I23" s="17">
        <f t="shared" si="0"/>
        <v>205.4198193736471</v>
      </c>
      <c r="J23" s="15">
        <f t="shared" si="1"/>
        <v>160.06328526546295</v>
      </c>
      <c r="K23" s="17">
        <f>INDEX(Table8[OPR],MATCH(C23,Table8[Team],0))</f>
        <v>50.652216095778599</v>
      </c>
      <c r="L23" s="15">
        <f>INDEX(Table8[OPR],MATCH(D23,Table8[Team],0))</f>
        <v>55.2031119199861</v>
      </c>
      <c r="M23" s="15">
        <f>INDEX(Table8[OPR],MATCH(E23,Table8[Team],0))</f>
        <v>99.564491357882403</v>
      </c>
      <c r="N23" s="17">
        <f>INDEX(Table8[OPR],MATCH(F23,Table8[Team],0))</f>
        <v>87.812226915965297</v>
      </c>
      <c r="O23" s="15">
        <f>INDEX(Table8[OPR],MATCH(G23,Table8[Team],0))</f>
        <v>64.124040915543503</v>
      </c>
      <c r="P23" s="15">
        <f>INDEX(Table8[OPR],MATCH(H23,Table8[Team],0))</f>
        <v>8.1270174339541494</v>
      </c>
      <c r="Q23" s="17">
        <f>INDEX(Table8[APR],MATCH(C23,Table8[Team],0))+INDEX(Table8[APR],MATCH(D23,Table8[Team],0))+INDEX(Table8[APR],MATCH(E23,Table8[Team],0))</f>
        <v>48.391439122583506</v>
      </c>
      <c r="R23" s="15">
        <f>INDEX(Table8[TPR],MATCH(C23,Table8[Team],0))+INDEX(Table8[TPR],MATCH(D23,Table8[Team],0))+INDEX(Table8[TPR],MATCH(E23,Table8[Team],0))</f>
        <v>60.06195006051091</v>
      </c>
      <c r="S23" s="15">
        <f>INDEX(Table8[AsPR],MATCH(C23,Table8[Team],0))+INDEX(Table8[AsPR],MATCH(D23,Table8[Team],0))+INDEX(Table8[AsPR],MATCH(E23,Table8[Team],0))</f>
        <v>55.103444462185195</v>
      </c>
      <c r="T23" s="15">
        <f>INDEX(Table8[TCPR],MATCH(C23,Table8[Team],0))+INDEX(Table8[TCPR],MATCH(D23,Table8[Team],0))+INDEX(Table8[TCPR],MATCH(E23,Table8[Team],0))</f>
        <v>41.936345709606655</v>
      </c>
      <c r="U23" s="17">
        <f>INDEX(Table8[APR],MATCH(F23,Table8[Team],0))+INDEX(Table8[APR],MATCH(G23,Table8[Team],0))+INDEX(Table8[APR],MATCH(H23,Table8[Team],0))</f>
        <v>55.152790664650325</v>
      </c>
      <c r="V23" s="15">
        <f>INDEX(Table8[TPR],MATCH(F23,Table8[Team],0))+INDEX(Table8[TPR],MATCH(G23,Table8[Team],0))+INDEX(Table8[TPR],MATCH(H23,Table8[Team],0))</f>
        <v>37.042935637084149</v>
      </c>
      <c r="W23" s="15">
        <f>INDEX(Table8[AsPR],MATCH(F23,Table8[Team],0))+INDEX(Table8[AsPR],MATCH(G23,Table8[Team],0))+INDEX(Table8[AsPR],MATCH(H23,Table8[Team],0))</f>
        <v>47.166294433875372</v>
      </c>
      <c r="X23" s="16">
        <f>INDEX(Table8[TCPR],MATCH(F23,Table8[Team],0))+INDEX(Table8[TCPR],MATCH(G23,Table8[Team],0))+INDEX(Table8[TCPR],MATCH(H23,Table8[Team],0))</f>
        <v>28.62410073705346</v>
      </c>
      <c r="Y23">
        <f t="shared" si="2"/>
        <v>1</v>
      </c>
      <c r="Z23">
        <f t="shared" si="3"/>
        <v>0</v>
      </c>
    </row>
    <row r="24" spans="1:26">
      <c r="A24" s="4" t="s">
        <v>197</v>
      </c>
      <c r="B24" s="5">
        <v>22</v>
      </c>
      <c r="C24" s="13">
        <v>4914</v>
      </c>
      <c r="D24" s="9">
        <v>3616</v>
      </c>
      <c r="E24" s="9">
        <v>2607</v>
      </c>
      <c r="F24" s="13">
        <v>3158</v>
      </c>
      <c r="G24" s="9">
        <v>33</v>
      </c>
      <c r="H24" s="9">
        <v>2626</v>
      </c>
      <c r="I24" s="17">
        <f t="shared" si="0"/>
        <v>171.37542987813077</v>
      </c>
      <c r="J24" s="15">
        <f t="shared" si="1"/>
        <v>186.02805431281689</v>
      </c>
      <c r="K24" s="17">
        <f>INDEX(Table8[OPR],MATCH(C24,Table8[Team],0))</f>
        <v>70.246171703128596</v>
      </c>
      <c r="L24" s="15">
        <f>INDEX(Table8[OPR],MATCH(D24,Table8[Team],0))</f>
        <v>20.738037748675399</v>
      </c>
      <c r="M24" s="15">
        <f>INDEX(Table8[OPR],MATCH(E24,Table8[Team],0))</f>
        <v>80.391220426326797</v>
      </c>
      <c r="N24" s="17">
        <f>INDEX(Table8[OPR],MATCH(F24,Table8[Team],0))</f>
        <v>67.190564807896294</v>
      </c>
      <c r="O24" s="15">
        <f>INDEX(Table8[OPR],MATCH(G24,Table8[Team],0))</f>
        <v>106.637562610092</v>
      </c>
      <c r="P24" s="15">
        <f>INDEX(Table8[OPR],MATCH(H24,Table8[Team],0))</f>
        <v>12.1999268948286</v>
      </c>
      <c r="Q24" s="17">
        <f>INDEX(Table8[APR],MATCH(C24,Table8[Team],0))+INDEX(Table8[APR],MATCH(D24,Table8[Team],0))+INDEX(Table8[APR],MATCH(E24,Table8[Team],0))</f>
        <v>53.5436668026693</v>
      </c>
      <c r="R24" s="15">
        <f>INDEX(Table8[TPR],MATCH(C24,Table8[Team],0))+INDEX(Table8[TPR],MATCH(D24,Table8[Team],0))+INDEX(Table8[TPR],MATCH(E24,Table8[Team],0))</f>
        <v>33.022682629314822</v>
      </c>
      <c r="S24" s="15">
        <f>INDEX(Table8[AsPR],MATCH(C24,Table8[Team],0))+INDEX(Table8[AsPR],MATCH(D24,Table8[Team],0))+INDEX(Table8[AsPR],MATCH(E24,Table8[Team],0))</f>
        <v>40.751453633584291</v>
      </c>
      <c r="T24" s="15">
        <f>INDEX(Table8[TCPR],MATCH(C24,Table8[Team],0))+INDEX(Table8[TCPR],MATCH(D24,Table8[Team],0))+INDEX(Table8[TCPR],MATCH(E24,Table8[Team],0))</f>
        <v>44.14439600967011</v>
      </c>
      <c r="U24" s="17">
        <f>INDEX(Table8[APR],MATCH(F24,Table8[Team],0))+INDEX(Table8[APR],MATCH(G24,Table8[Team],0))+INDEX(Table8[APR],MATCH(H24,Table8[Team],0))</f>
        <v>56.895499722043581</v>
      </c>
      <c r="V24" s="15">
        <f>INDEX(Table8[TPR],MATCH(F24,Table8[Team],0))+INDEX(Table8[TPR],MATCH(G24,Table8[Team],0))+INDEX(Table8[TPR],MATCH(H24,Table8[Team],0))</f>
        <v>45.637838359469626</v>
      </c>
      <c r="W24" s="15">
        <f>INDEX(Table8[AsPR],MATCH(F24,Table8[Team],0))+INDEX(Table8[AsPR],MATCH(G24,Table8[Team],0))+INDEX(Table8[AsPR],MATCH(H24,Table8[Team],0))</f>
        <v>61.305855701094124</v>
      </c>
      <c r="X24" s="16">
        <f>INDEX(Table8[TCPR],MATCH(F24,Table8[Team],0))+INDEX(Table8[TCPR],MATCH(G24,Table8[Team],0))+INDEX(Table8[TCPR],MATCH(H24,Table8[Team],0))</f>
        <v>25.005818709496069</v>
      </c>
      <c r="Y24">
        <f t="shared" si="2"/>
        <v>0</v>
      </c>
      <c r="Z24">
        <f t="shared" si="3"/>
        <v>1</v>
      </c>
    </row>
    <row r="25" spans="1:26">
      <c r="A25" s="4" t="s">
        <v>198</v>
      </c>
      <c r="B25" s="5">
        <v>23</v>
      </c>
      <c r="C25" s="13">
        <v>4778</v>
      </c>
      <c r="D25" s="9">
        <v>527</v>
      </c>
      <c r="E25" s="9">
        <v>20</v>
      </c>
      <c r="F25" s="13">
        <v>4013</v>
      </c>
      <c r="G25" s="9">
        <v>781</v>
      </c>
      <c r="H25" s="9">
        <v>2175</v>
      </c>
      <c r="I25" s="17">
        <f t="shared" si="0"/>
        <v>139.42254825544541</v>
      </c>
      <c r="J25" s="15">
        <f t="shared" si="1"/>
        <v>194.62211287007477</v>
      </c>
      <c r="K25" s="17">
        <f>INDEX(Table8[OPR],MATCH(C25,Table8[Team],0))</f>
        <v>44.726753068152497</v>
      </c>
      <c r="L25" s="15">
        <f>INDEX(Table8[OPR],MATCH(D25,Table8[Team],0))</f>
        <v>26.629364119531399</v>
      </c>
      <c r="M25" s="15">
        <f>INDEX(Table8[OPR],MATCH(E25,Table8[Team],0))</f>
        <v>68.066431067761499</v>
      </c>
      <c r="N25" s="17">
        <f>INDEX(Table8[OPR],MATCH(F25,Table8[Team],0))</f>
        <v>11.7993755478469</v>
      </c>
      <c r="O25" s="15">
        <f>INDEX(Table8[OPR],MATCH(G25,Table8[Team],0))</f>
        <v>89.764801060238199</v>
      </c>
      <c r="P25" s="15">
        <f>INDEX(Table8[OPR],MATCH(H25,Table8[Team],0))</f>
        <v>93.057936261989695</v>
      </c>
      <c r="Q25" s="17">
        <f>INDEX(Table8[APR],MATCH(C25,Table8[Team],0))+INDEX(Table8[APR],MATCH(D25,Table8[Team],0))+INDEX(Table8[APR],MATCH(E25,Table8[Team],0))</f>
        <v>46.0790016699532</v>
      </c>
      <c r="R25" s="15">
        <f>INDEX(Table8[TPR],MATCH(C25,Table8[Team],0))+INDEX(Table8[TPR],MATCH(D25,Table8[Team],0))+INDEX(Table8[TPR],MATCH(E25,Table8[Team],0))</f>
        <v>56.044569901944307</v>
      </c>
      <c r="S25" s="15">
        <f>INDEX(Table8[AsPR],MATCH(C25,Table8[Team],0))+INDEX(Table8[AsPR],MATCH(D25,Table8[Team],0))+INDEX(Table8[AsPR],MATCH(E25,Table8[Team],0))</f>
        <v>18.368052969941189</v>
      </c>
      <c r="T25" s="15">
        <f>INDEX(Table8[TCPR],MATCH(C25,Table8[Team],0))+INDEX(Table8[TCPR],MATCH(D25,Table8[Team],0))+INDEX(Table8[TCPR],MATCH(E25,Table8[Team],0))</f>
        <v>19.282246178884471</v>
      </c>
      <c r="U25" s="17">
        <f>INDEX(Table8[APR],MATCH(F25,Table8[Team],0))+INDEX(Table8[APR],MATCH(G25,Table8[Team],0))+INDEX(Table8[APR],MATCH(H25,Table8[Team],0))</f>
        <v>51.028167915339367</v>
      </c>
      <c r="V25" s="15">
        <f>INDEX(Table8[TPR],MATCH(F25,Table8[Team],0))+INDEX(Table8[TPR],MATCH(G25,Table8[Team],0))+INDEX(Table8[TPR],MATCH(H25,Table8[Team],0))</f>
        <v>73.506222231533698</v>
      </c>
      <c r="W25" s="15">
        <f>INDEX(Table8[AsPR],MATCH(F25,Table8[Team],0))+INDEX(Table8[AsPR],MATCH(G25,Table8[Team],0))+INDEX(Table8[AsPR],MATCH(H25,Table8[Team],0))</f>
        <v>39.967177410620167</v>
      </c>
      <c r="X25" s="16">
        <f>INDEX(Table8[TCPR],MATCH(F25,Table8[Team],0))+INDEX(Table8[TCPR],MATCH(G25,Table8[Team],0))+INDEX(Table8[TCPR],MATCH(H25,Table8[Team],0))</f>
        <v>29.522150356159539</v>
      </c>
      <c r="Y25">
        <f t="shared" si="2"/>
        <v>0</v>
      </c>
      <c r="Z25">
        <f t="shared" si="3"/>
        <v>1</v>
      </c>
    </row>
    <row r="26" spans="1:26">
      <c r="A26" s="4" t="s">
        <v>199</v>
      </c>
      <c r="B26" s="5">
        <v>24</v>
      </c>
      <c r="C26" s="13">
        <v>5041</v>
      </c>
      <c r="D26" s="9">
        <v>639</v>
      </c>
      <c r="E26" s="9">
        <v>4930</v>
      </c>
      <c r="F26" s="13">
        <v>2655</v>
      </c>
      <c r="G26" s="9">
        <v>4944</v>
      </c>
      <c r="H26" s="9">
        <v>3997</v>
      </c>
      <c r="I26" s="17">
        <f t="shared" si="0"/>
        <v>144.414488455758</v>
      </c>
      <c r="J26" s="15">
        <f t="shared" si="1"/>
        <v>130.33448094337228</v>
      </c>
      <c r="K26" s="17">
        <f>INDEX(Table8[OPR],MATCH(C26,Table8[Team],0))</f>
        <v>29.3145159172139</v>
      </c>
      <c r="L26" s="15">
        <f>INDEX(Table8[OPR],MATCH(D26,Table8[Team],0))</f>
        <v>67.178981619927399</v>
      </c>
      <c r="M26" s="15">
        <f>INDEX(Table8[OPR],MATCH(E26,Table8[Team],0))</f>
        <v>47.920990918616702</v>
      </c>
      <c r="N26" s="17">
        <f>INDEX(Table8[OPR],MATCH(F26,Table8[Team],0))</f>
        <v>49.351939009323097</v>
      </c>
      <c r="O26" s="15">
        <f>INDEX(Table8[OPR],MATCH(G26,Table8[Team],0))</f>
        <v>61.690907712806798</v>
      </c>
      <c r="P26" s="15">
        <f>INDEX(Table8[OPR],MATCH(H26,Table8[Team],0))</f>
        <v>19.291634221242401</v>
      </c>
      <c r="Q26" s="17">
        <f>INDEX(Table8[APR],MATCH(C26,Table8[Team],0))+INDEX(Table8[APR],MATCH(D26,Table8[Team],0))+INDEX(Table8[APR],MATCH(E26,Table8[Team],0))</f>
        <v>49.267676064627025</v>
      </c>
      <c r="R26" s="15">
        <f>INDEX(Table8[TPR],MATCH(C26,Table8[Team],0))+INDEX(Table8[TPR],MATCH(D26,Table8[Team],0))+INDEX(Table8[TPR],MATCH(E26,Table8[Team],0))</f>
        <v>30.01300330210481</v>
      </c>
      <c r="S26" s="15">
        <f>INDEX(Table8[AsPR],MATCH(C26,Table8[Team],0))+INDEX(Table8[AsPR],MATCH(D26,Table8[Team],0))+INDEX(Table8[AsPR],MATCH(E26,Table8[Team],0))</f>
        <v>33.684247862747412</v>
      </c>
      <c r="T26" s="15">
        <f>INDEX(Table8[TCPR],MATCH(C26,Table8[Team],0))+INDEX(Table8[TCPR],MATCH(D26,Table8[Team],0))+INDEX(Table8[TCPR],MATCH(E26,Table8[Team],0))</f>
        <v>33.691397315772711</v>
      </c>
      <c r="U26" s="17">
        <f>INDEX(Table8[APR],MATCH(F26,Table8[Team],0))+INDEX(Table8[APR],MATCH(G26,Table8[Team],0))+INDEX(Table8[APR],MATCH(H26,Table8[Team],0))</f>
        <v>25.662031031896078</v>
      </c>
      <c r="V26" s="15">
        <f>INDEX(Table8[TPR],MATCH(F26,Table8[Team],0))+INDEX(Table8[TPR],MATCH(G26,Table8[Team],0))+INDEX(Table8[TPR],MATCH(H26,Table8[Team],0))</f>
        <v>48.997624399221685</v>
      </c>
      <c r="W26" s="15">
        <f>INDEX(Table8[AsPR],MATCH(F26,Table8[Team],0))+INDEX(Table8[AsPR],MATCH(G26,Table8[Team],0))+INDEX(Table8[AsPR],MATCH(H26,Table8[Team],0))</f>
        <v>46.743715989601</v>
      </c>
      <c r="X26" s="16">
        <f>INDEX(Table8[TCPR],MATCH(F26,Table8[Team],0))+INDEX(Table8[TCPR],MATCH(G26,Table8[Team],0))+INDEX(Table8[TCPR],MATCH(H26,Table8[Team],0))</f>
        <v>9.0046588451922354</v>
      </c>
      <c r="Y26">
        <f t="shared" si="2"/>
        <v>1</v>
      </c>
      <c r="Z26">
        <f t="shared" si="3"/>
        <v>0</v>
      </c>
    </row>
    <row r="27" spans="1:26">
      <c r="A27" s="4" t="s">
        <v>200</v>
      </c>
      <c r="B27" s="5">
        <v>25</v>
      </c>
      <c r="C27" s="13">
        <v>1918</v>
      </c>
      <c r="D27" s="9">
        <v>5019</v>
      </c>
      <c r="E27" s="9">
        <v>2180</v>
      </c>
      <c r="F27" s="13">
        <v>4010</v>
      </c>
      <c r="G27" s="9">
        <v>399</v>
      </c>
      <c r="H27" s="9">
        <v>4925</v>
      </c>
      <c r="I27" s="17">
        <f t="shared" si="0"/>
        <v>194.75608533509131</v>
      </c>
      <c r="J27" s="15">
        <f t="shared" si="1"/>
        <v>100.5093668321385</v>
      </c>
      <c r="K27" s="17">
        <f>INDEX(Table8[OPR],MATCH(C27,Table8[Team],0))</f>
        <v>105.471607703666</v>
      </c>
      <c r="L27" s="15">
        <f>INDEX(Table8[OPR],MATCH(D27,Table8[Team],0))</f>
        <v>19.566167079478099</v>
      </c>
      <c r="M27" s="15">
        <f>INDEX(Table8[OPR],MATCH(E27,Table8[Team],0))</f>
        <v>69.718310551947198</v>
      </c>
      <c r="N27" s="17">
        <f>INDEX(Table8[OPR],MATCH(F27,Table8[Team],0))</f>
        <v>-11.904702364798901</v>
      </c>
      <c r="O27" s="15">
        <f>INDEX(Table8[OPR],MATCH(G27,Table8[Team],0))</f>
        <v>70.501674089405</v>
      </c>
      <c r="P27" s="15">
        <f>INDEX(Table8[OPR],MATCH(H27,Table8[Team],0))</f>
        <v>41.912395107532397</v>
      </c>
      <c r="Q27" s="17">
        <f>INDEX(Table8[APR],MATCH(C27,Table8[Team],0))+INDEX(Table8[APR],MATCH(D27,Table8[Team],0))+INDEX(Table8[APR],MATCH(E27,Table8[Team],0))</f>
        <v>52.593087888086551</v>
      </c>
      <c r="R27" s="15">
        <f>INDEX(Table8[TPR],MATCH(C27,Table8[Team],0))+INDEX(Table8[TPR],MATCH(D27,Table8[Team],0))+INDEX(Table8[TPR],MATCH(E27,Table8[Team],0))</f>
        <v>44.103709925121201</v>
      </c>
      <c r="S27" s="15">
        <f>INDEX(Table8[AsPR],MATCH(C27,Table8[Team],0))+INDEX(Table8[AsPR],MATCH(D27,Table8[Team],0))+INDEX(Table8[AsPR],MATCH(E27,Table8[Team],0))</f>
        <v>73.230871097014003</v>
      </c>
      <c r="T27" s="15">
        <f>INDEX(Table8[TCPR],MATCH(C27,Table8[Team],0))+INDEX(Table8[TCPR],MATCH(D27,Table8[Team],0))+INDEX(Table8[TCPR],MATCH(E27,Table8[Team],0))</f>
        <v>25.18260606352333</v>
      </c>
      <c r="U27" s="17">
        <f>INDEX(Table8[APR],MATCH(F27,Table8[Team],0))+INDEX(Table8[APR],MATCH(G27,Table8[Team],0))+INDEX(Table8[APR],MATCH(H27,Table8[Team],0))</f>
        <v>35.856330908131788</v>
      </c>
      <c r="V27" s="15">
        <f>INDEX(Table8[TPR],MATCH(F27,Table8[Team],0))+INDEX(Table8[TPR],MATCH(G27,Table8[Team],0))+INDEX(Table8[TPR],MATCH(H27,Table8[Team],0))</f>
        <v>1.6461360044645303</v>
      </c>
      <c r="W27" s="15">
        <f>INDEX(Table8[AsPR],MATCH(F27,Table8[Team],0))+INDEX(Table8[AsPR],MATCH(G27,Table8[Team],0))+INDEX(Table8[AsPR],MATCH(H27,Table8[Team],0))</f>
        <v>53.09443904949805</v>
      </c>
      <c r="X27" s="16">
        <f>INDEX(Table8[TCPR],MATCH(F27,Table8[Team],0))+INDEX(Table8[TCPR],MATCH(G27,Table8[Team],0))+INDEX(Table8[TCPR],MATCH(H27,Table8[Team],0))</f>
        <v>8.7595172745920795</v>
      </c>
      <c r="Y27">
        <f t="shared" si="2"/>
        <v>1</v>
      </c>
      <c r="Z27">
        <f t="shared" si="3"/>
        <v>0</v>
      </c>
    </row>
    <row r="28" spans="1:26">
      <c r="A28" s="4" t="s">
        <v>201</v>
      </c>
      <c r="B28" s="5">
        <v>27</v>
      </c>
      <c r="C28" s="13">
        <v>548</v>
      </c>
      <c r="D28" s="9">
        <v>27</v>
      </c>
      <c r="E28" s="9">
        <v>1477</v>
      </c>
      <c r="F28" s="13">
        <v>3318</v>
      </c>
      <c r="G28" s="9">
        <v>175</v>
      </c>
      <c r="H28" s="9">
        <v>4707</v>
      </c>
      <c r="I28" s="17">
        <f t="shared" si="0"/>
        <v>281.13754086601398</v>
      </c>
      <c r="J28" s="15">
        <f t="shared" si="1"/>
        <v>152.93479614406189</v>
      </c>
      <c r="K28" s="17">
        <f>INDEX(Table8[OPR],MATCH(C28,Table8[Team],0))</f>
        <v>66.733722202915999</v>
      </c>
      <c r="L28" s="15">
        <f>INDEX(Table8[OPR],MATCH(D28,Table8[Team],0))</f>
        <v>106.113203413205</v>
      </c>
      <c r="M28" s="15">
        <f>INDEX(Table8[OPR],MATCH(E28,Table8[Team],0))</f>
        <v>108.29061524989299</v>
      </c>
      <c r="N28" s="17">
        <f>INDEX(Table8[OPR],MATCH(F28,Table8[Team],0))</f>
        <v>60.127320955052397</v>
      </c>
      <c r="O28" s="15">
        <f>INDEX(Table8[OPR],MATCH(G28,Table8[Team],0))</f>
        <v>82.674845396441498</v>
      </c>
      <c r="P28" s="15">
        <f>INDEX(Table8[OPR],MATCH(H28,Table8[Team],0))</f>
        <v>10.132629792568</v>
      </c>
      <c r="Q28" s="17">
        <f>INDEX(Table8[APR],MATCH(C28,Table8[Team],0))+INDEX(Table8[APR],MATCH(D28,Table8[Team],0))+INDEX(Table8[APR],MATCH(E28,Table8[Team],0))</f>
        <v>76.729055299068989</v>
      </c>
      <c r="R28" s="15">
        <f>INDEX(Table8[TPR],MATCH(C28,Table8[Team],0))+INDEX(Table8[TPR],MATCH(D28,Table8[Team],0))+INDEX(Table8[TPR],MATCH(E28,Table8[Team],0))</f>
        <v>77.748789026239308</v>
      </c>
      <c r="S28" s="15">
        <f>INDEX(Table8[AsPR],MATCH(C28,Table8[Team],0))+INDEX(Table8[AsPR],MATCH(D28,Table8[Team],0))+INDEX(Table8[AsPR],MATCH(E28,Table8[Team],0))</f>
        <v>102.23914055680609</v>
      </c>
      <c r="T28" s="15">
        <f>INDEX(Table8[TCPR],MATCH(C28,Table8[Team],0))+INDEX(Table8[TCPR],MATCH(D28,Table8[Team],0))+INDEX(Table8[TCPR],MATCH(E28,Table8[Team],0))</f>
        <v>27.929320478571039</v>
      </c>
      <c r="U28" s="17">
        <f>INDEX(Table8[APR],MATCH(F28,Table8[Team],0))+INDEX(Table8[APR],MATCH(G28,Table8[Team],0))+INDEX(Table8[APR],MATCH(H28,Table8[Team],0))</f>
        <v>41.381294368903696</v>
      </c>
      <c r="V28" s="15">
        <f>INDEX(Table8[TPR],MATCH(F28,Table8[Team],0))+INDEX(Table8[TPR],MATCH(G28,Table8[Team],0))+INDEX(Table8[TPR],MATCH(H28,Table8[Team],0))</f>
        <v>50.598501373492944</v>
      </c>
      <c r="W28" s="15">
        <f>INDEX(Table8[AsPR],MATCH(F28,Table8[Team],0))+INDEX(Table8[AsPR],MATCH(G28,Table8[Team],0))+INDEX(Table8[AsPR],MATCH(H28,Table8[Team],0))</f>
        <v>25.543523590270816</v>
      </c>
      <c r="X28" s="16">
        <f>INDEX(Table8[TCPR],MATCH(F28,Table8[Team],0))+INDEX(Table8[TCPR],MATCH(G28,Table8[Team],0))+INDEX(Table8[TCPR],MATCH(H28,Table8[Team],0))</f>
        <v>37.832601463181888</v>
      </c>
      <c r="Y28">
        <f t="shared" si="2"/>
        <v>1</v>
      </c>
      <c r="Z28">
        <f t="shared" si="3"/>
        <v>0</v>
      </c>
    </row>
    <row r="29" spans="1:26">
      <c r="A29" s="4" t="s">
        <v>202</v>
      </c>
      <c r="B29" s="5">
        <v>28</v>
      </c>
      <c r="C29" s="13">
        <v>1089</v>
      </c>
      <c r="D29" s="9">
        <v>1625</v>
      </c>
      <c r="E29" s="9">
        <v>3354</v>
      </c>
      <c r="F29" s="13">
        <v>2590</v>
      </c>
      <c r="G29" s="9">
        <v>4933</v>
      </c>
      <c r="H29" s="9">
        <v>2907</v>
      </c>
      <c r="I29" s="17">
        <f t="shared" si="0"/>
        <v>225.68574110469461</v>
      </c>
      <c r="J29" s="15">
        <f t="shared" si="1"/>
        <v>188.75604400757049</v>
      </c>
      <c r="K29" s="17">
        <f>INDEX(Table8[OPR],MATCH(C29,Table8[Team],0))</f>
        <v>75.100122129234094</v>
      </c>
      <c r="L29" s="15">
        <f>INDEX(Table8[OPR],MATCH(D29,Table8[Team],0))</f>
        <v>130.82413003233401</v>
      </c>
      <c r="M29" s="15">
        <f>INDEX(Table8[OPR],MATCH(E29,Table8[Team],0))</f>
        <v>19.761488943126501</v>
      </c>
      <c r="N29" s="17">
        <f>INDEX(Table8[OPR],MATCH(F29,Table8[Team],0))</f>
        <v>104.005123276175</v>
      </c>
      <c r="O29" s="15">
        <f>INDEX(Table8[OPR],MATCH(G29,Table8[Team],0))</f>
        <v>14.842015017307</v>
      </c>
      <c r="P29" s="15">
        <f>INDEX(Table8[OPR],MATCH(H29,Table8[Team],0))</f>
        <v>69.908905714088505</v>
      </c>
      <c r="Q29" s="17">
        <f>INDEX(Table8[APR],MATCH(C29,Table8[Team],0))+INDEX(Table8[APR],MATCH(D29,Table8[Team],0))+INDEX(Table8[APR],MATCH(E29,Table8[Team],0))</f>
        <v>62.096141914924651</v>
      </c>
      <c r="R29" s="15">
        <f>INDEX(Table8[TPR],MATCH(C29,Table8[Team],0))+INDEX(Table8[TPR],MATCH(D29,Table8[Team],0))+INDEX(Table8[TPR],MATCH(E29,Table8[Team],0))</f>
        <v>67.212218036056242</v>
      </c>
      <c r="S29" s="15">
        <f>INDEX(Table8[AsPR],MATCH(C29,Table8[Team],0))+INDEX(Table8[AsPR],MATCH(D29,Table8[Team],0))+INDEX(Table8[AsPR],MATCH(E29,Table8[Team],0))</f>
        <v>43.708539373546948</v>
      </c>
      <c r="T29" s="15">
        <f>INDEX(Table8[TCPR],MATCH(C29,Table8[Team],0))+INDEX(Table8[TCPR],MATCH(D29,Table8[Team],0))+INDEX(Table8[TCPR],MATCH(E29,Table8[Team],0))</f>
        <v>53.007051265418269</v>
      </c>
      <c r="U29" s="17">
        <f>INDEX(Table8[APR],MATCH(F29,Table8[Team],0))+INDEX(Table8[APR],MATCH(G29,Table8[Team],0))+INDEX(Table8[APR],MATCH(H29,Table8[Team],0))</f>
        <v>68.957189105643266</v>
      </c>
      <c r="V29" s="15">
        <f>INDEX(Table8[TPR],MATCH(F29,Table8[Team],0))+INDEX(Table8[TPR],MATCH(G29,Table8[Team],0))+INDEX(Table8[TPR],MATCH(H29,Table8[Team],0))</f>
        <v>48.120091609744101</v>
      </c>
      <c r="W29" s="15">
        <f>INDEX(Table8[AsPR],MATCH(F29,Table8[Team],0))+INDEX(Table8[AsPR],MATCH(G29,Table8[Team],0))+INDEX(Table8[AsPR],MATCH(H29,Table8[Team],0))</f>
        <v>46.987151598027353</v>
      </c>
      <c r="X29" s="16">
        <f>INDEX(Table8[TCPR],MATCH(F29,Table8[Team],0))+INDEX(Table8[TCPR],MATCH(G29,Table8[Team],0))+INDEX(Table8[TCPR],MATCH(H29,Table8[Team],0))</f>
        <v>25.121477305967069</v>
      </c>
      <c r="Y29">
        <f t="shared" si="2"/>
        <v>1</v>
      </c>
      <c r="Z29">
        <f t="shared" si="3"/>
        <v>0</v>
      </c>
    </row>
    <row r="30" spans="1:26">
      <c r="A30" s="4" t="s">
        <v>203</v>
      </c>
      <c r="B30" s="5">
        <v>29</v>
      </c>
      <c r="C30" s="13">
        <v>4077</v>
      </c>
      <c r="D30" s="9">
        <v>932</v>
      </c>
      <c r="E30" s="9">
        <v>484</v>
      </c>
      <c r="F30" s="13">
        <v>2996</v>
      </c>
      <c r="G30" s="9">
        <v>378</v>
      </c>
      <c r="H30" s="9">
        <v>2502</v>
      </c>
      <c r="I30" s="17">
        <f t="shared" si="0"/>
        <v>170.27157470607841</v>
      </c>
      <c r="J30" s="15">
        <f t="shared" si="1"/>
        <v>142.5343274173959</v>
      </c>
      <c r="K30" s="17">
        <f>INDEX(Table8[OPR],MATCH(C30,Table8[Team],0))</f>
        <v>67.186023246972496</v>
      </c>
      <c r="L30" s="15">
        <f>INDEX(Table8[OPR],MATCH(D30,Table8[Team],0))</f>
        <v>50.798912546778197</v>
      </c>
      <c r="M30" s="15">
        <f>INDEX(Table8[OPR],MATCH(E30,Table8[Team],0))</f>
        <v>52.286638912327703</v>
      </c>
      <c r="N30" s="17">
        <f>INDEX(Table8[OPR],MATCH(F30,Table8[Team],0))</f>
        <v>50.283925906416599</v>
      </c>
      <c r="O30" s="15">
        <f>INDEX(Table8[OPR],MATCH(G30,Table8[Team],0))</f>
        <v>60.148978883826402</v>
      </c>
      <c r="P30" s="15">
        <f>INDEX(Table8[OPR],MATCH(H30,Table8[Team],0))</f>
        <v>32.1014226271529</v>
      </c>
      <c r="Q30" s="17">
        <f>INDEX(Table8[APR],MATCH(C30,Table8[Team],0))+INDEX(Table8[APR],MATCH(D30,Table8[Team],0))+INDEX(Table8[APR],MATCH(E30,Table8[Team],0))</f>
        <v>61.075979344510699</v>
      </c>
      <c r="R30" s="15">
        <f>INDEX(Table8[TPR],MATCH(C30,Table8[Team],0))+INDEX(Table8[TPR],MATCH(D30,Table8[Team],0))+INDEX(Table8[TPR],MATCH(E30,Table8[Team],0))</f>
        <v>55.360015047088424</v>
      </c>
      <c r="S30" s="15">
        <f>INDEX(Table8[AsPR],MATCH(C30,Table8[Team],0))+INDEX(Table8[AsPR],MATCH(D30,Table8[Team],0))+INDEX(Table8[AsPR],MATCH(E30,Table8[Team],0))</f>
        <v>29.528138187953459</v>
      </c>
      <c r="T30" s="15">
        <f>INDEX(Table8[TCPR],MATCH(C30,Table8[Team],0))+INDEX(Table8[TCPR],MATCH(D30,Table8[Team],0))+INDEX(Table8[TCPR],MATCH(E30,Table8[Team],0))</f>
        <v>22.533707356030831</v>
      </c>
      <c r="U30" s="17">
        <f>INDEX(Table8[APR],MATCH(F30,Table8[Team],0))+INDEX(Table8[APR],MATCH(G30,Table8[Team],0))+INDEX(Table8[APR],MATCH(H30,Table8[Team],0))</f>
        <v>51.230194544601602</v>
      </c>
      <c r="V30" s="15">
        <f>INDEX(Table8[TPR],MATCH(F30,Table8[Team],0))+INDEX(Table8[TPR],MATCH(G30,Table8[Team],0))+INDEX(Table8[TPR],MATCH(H30,Table8[Team],0))</f>
        <v>49.852200326463404</v>
      </c>
      <c r="W30" s="15">
        <f>INDEX(Table8[AsPR],MATCH(F30,Table8[Team],0))+INDEX(Table8[AsPR],MATCH(G30,Table8[Team],0))+INDEX(Table8[AsPR],MATCH(H30,Table8[Team],0))</f>
        <v>26.866748294299327</v>
      </c>
      <c r="X30" s="16">
        <f>INDEX(Table8[TCPR],MATCH(F30,Table8[Team],0))+INDEX(Table8[TCPR],MATCH(G30,Table8[Team],0))+INDEX(Table8[TCPR],MATCH(H30,Table8[Team],0))</f>
        <v>20.242868015789618</v>
      </c>
      <c r="Y30">
        <f t="shared" si="2"/>
        <v>1</v>
      </c>
      <c r="Z30">
        <f t="shared" si="3"/>
        <v>0</v>
      </c>
    </row>
    <row r="31" spans="1:26">
      <c r="A31" s="4" t="s">
        <v>204</v>
      </c>
      <c r="B31" s="5">
        <v>30</v>
      </c>
      <c r="C31" s="13">
        <v>2202</v>
      </c>
      <c r="D31" s="9">
        <v>3467</v>
      </c>
      <c r="E31" s="9">
        <v>2137</v>
      </c>
      <c r="F31" s="13">
        <v>3525</v>
      </c>
      <c r="G31" s="9">
        <v>5006</v>
      </c>
      <c r="H31" s="9">
        <v>2341</v>
      </c>
      <c r="I31" s="17">
        <f t="shared" si="0"/>
        <v>216.3167840011732</v>
      </c>
      <c r="J31" s="15">
        <f t="shared" si="1"/>
        <v>156.82058082392621</v>
      </c>
      <c r="K31" s="17">
        <f>INDEX(Table8[OPR],MATCH(C31,Table8[Team],0))</f>
        <v>43.588545412488401</v>
      </c>
      <c r="L31" s="15">
        <f>INDEX(Table8[OPR],MATCH(D31,Table8[Team],0))</f>
        <v>85.357114684358606</v>
      </c>
      <c r="M31" s="15">
        <f>INDEX(Table8[OPR],MATCH(E31,Table8[Team],0))</f>
        <v>87.371123904326197</v>
      </c>
      <c r="N31" s="17">
        <f>INDEX(Table8[OPR],MATCH(F31,Table8[Team],0))</f>
        <v>67.807139215941305</v>
      </c>
      <c r="O31" s="15">
        <f>INDEX(Table8[OPR],MATCH(G31,Table8[Team],0))</f>
        <v>40.6916968227249</v>
      </c>
      <c r="P31" s="15">
        <f>INDEX(Table8[OPR],MATCH(H31,Table8[Team],0))</f>
        <v>48.321744785260002</v>
      </c>
      <c r="Q31" s="17">
        <f>INDEX(Table8[APR],MATCH(C31,Table8[Team],0))+INDEX(Table8[APR],MATCH(D31,Table8[Team],0))+INDEX(Table8[APR],MATCH(E31,Table8[Team],0))</f>
        <v>76.166460821489096</v>
      </c>
      <c r="R31" s="15">
        <f>INDEX(Table8[TPR],MATCH(C31,Table8[Team],0))+INDEX(Table8[TPR],MATCH(D31,Table8[Team],0))+INDEX(Table8[TPR],MATCH(E31,Table8[Team],0))</f>
        <v>40.06872271775844</v>
      </c>
      <c r="S31" s="15">
        <f>INDEX(Table8[AsPR],MATCH(C31,Table8[Team],0))+INDEX(Table8[AsPR],MATCH(D31,Table8[Team],0))+INDEX(Table8[AsPR],MATCH(E31,Table8[Team],0))</f>
        <v>60.666271719251199</v>
      </c>
      <c r="T31" s="15">
        <f>INDEX(Table8[TCPR],MATCH(C31,Table8[Team],0))+INDEX(Table8[TCPR],MATCH(D31,Table8[Team],0))+INDEX(Table8[TCPR],MATCH(E31,Table8[Team],0))</f>
        <v>39.181658001840198</v>
      </c>
      <c r="U31" s="17">
        <f>INDEX(Table8[APR],MATCH(F31,Table8[Team],0))+INDEX(Table8[APR],MATCH(G31,Table8[Team],0))+INDEX(Table8[APR],MATCH(H31,Table8[Team],0))</f>
        <v>32.615574116594786</v>
      </c>
      <c r="V31" s="15">
        <f>INDEX(Table8[TPR],MATCH(F31,Table8[Team],0))+INDEX(Table8[TPR],MATCH(G31,Table8[Team],0))+INDEX(Table8[TPR],MATCH(H31,Table8[Team],0))</f>
        <v>72.683974409327703</v>
      </c>
      <c r="W31" s="15">
        <f>INDEX(Table8[AsPR],MATCH(F31,Table8[Team],0))+INDEX(Table8[AsPR],MATCH(G31,Table8[Team],0))+INDEX(Table8[AsPR],MATCH(H31,Table8[Team],0))</f>
        <v>34.358486768455009</v>
      </c>
      <c r="X31" s="16">
        <f>INDEX(Table8[TCPR],MATCH(F31,Table8[Team],0))+INDEX(Table8[TCPR],MATCH(G31,Table8[Team],0))+INDEX(Table8[TCPR],MATCH(H31,Table8[Team],0))</f>
        <v>19.998924579377288</v>
      </c>
      <c r="Y31">
        <f t="shared" si="2"/>
        <v>1</v>
      </c>
      <c r="Z31">
        <f t="shared" si="3"/>
        <v>0</v>
      </c>
    </row>
    <row r="32" spans="1:26">
      <c r="A32" s="4" t="s">
        <v>205</v>
      </c>
      <c r="B32" s="5">
        <v>31</v>
      </c>
      <c r="C32" s="13">
        <v>103</v>
      </c>
      <c r="D32" s="9">
        <v>3492</v>
      </c>
      <c r="E32" s="9">
        <v>2198</v>
      </c>
      <c r="F32" s="13">
        <v>900</v>
      </c>
      <c r="G32" s="9">
        <v>5288</v>
      </c>
      <c r="H32" s="9">
        <v>2576</v>
      </c>
      <c r="I32" s="17">
        <f t="shared" si="0"/>
        <v>96.950396208398999</v>
      </c>
      <c r="J32" s="15">
        <f t="shared" si="1"/>
        <v>100.3098436329971</v>
      </c>
      <c r="K32" s="17">
        <f>INDEX(Table8[OPR],MATCH(C32,Table8[Team],0))</f>
        <v>34.638730188481901</v>
      </c>
      <c r="L32" s="15">
        <f>INDEX(Table8[OPR],MATCH(D32,Table8[Team],0))</f>
        <v>25.005007116716101</v>
      </c>
      <c r="M32" s="15">
        <f>INDEX(Table8[OPR],MATCH(E32,Table8[Team],0))</f>
        <v>37.306658903200997</v>
      </c>
      <c r="N32" s="17">
        <f>INDEX(Table8[OPR],MATCH(F32,Table8[Team],0))</f>
        <v>65.380528721052499</v>
      </c>
      <c r="O32" s="15">
        <f>INDEX(Table8[OPR],MATCH(G32,Table8[Team],0))</f>
        <v>13.773273463858301</v>
      </c>
      <c r="P32" s="15">
        <f>INDEX(Table8[OPR],MATCH(H32,Table8[Team],0))</f>
        <v>21.156041448086299</v>
      </c>
      <c r="Q32" s="17">
        <f>INDEX(Table8[APR],MATCH(C32,Table8[Team],0))+INDEX(Table8[APR],MATCH(D32,Table8[Team],0))+INDEX(Table8[APR],MATCH(E32,Table8[Team],0))</f>
        <v>33.838075829063889</v>
      </c>
      <c r="R32" s="15">
        <f>INDEX(Table8[TPR],MATCH(C32,Table8[Team],0))+INDEX(Table8[TPR],MATCH(D32,Table8[Team],0))+INDEX(Table8[TPR],MATCH(E32,Table8[Team],0))</f>
        <v>22.885078774872149</v>
      </c>
      <c r="S32" s="15">
        <f>INDEX(Table8[AsPR],MATCH(C32,Table8[Team],0))+INDEX(Table8[AsPR],MATCH(D32,Table8[Team],0))+INDEX(Table8[AsPR],MATCH(E32,Table8[Team],0))</f>
        <v>24.103104178726017</v>
      </c>
      <c r="T32" s="15">
        <f>INDEX(Table8[TCPR],MATCH(C32,Table8[Team],0))+INDEX(Table8[TCPR],MATCH(D32,Table8[Team],0))+INDEX(Table8[TCPR],MATCH(E32,Table8[Team],0))</f>
        <v>16.588735242254305</v>
      </c>
      <c r="U32" s="17">
        <f>INDEX(Table8[APR],MATCH(F32,Table8[Team],0))+INDEX(Table8[APR],MATCH(G32,Table8[Team],0))+INDEX(Table8[APR],MATCH(H32,Table8[Team],0))</f>
        <v>39.377606442285554</v>
      </c>
      <c r="V32" s="15">
        <f>INDEX(Table8[TPR],MATCH(F32,Table8[Team],0))+INDEX(Table8[TPR],MATCH(G32,Table8[Team],0))+INDEX(Table8[TPR],MATCH(H32,Table8[Team],0))</f>
        <v>15.090166974995498</v>
      </c>
      <c r="W32" s="15">
        <f>INDEX(Table8[AsPR],MATCH(F32,Table8[Team],0))+INDEX(Table8[AsPR],MATCH(G32,Table8[Team],0))+INDEX(Table8[AsPR],MATCH(H32,Table8[Team],0))</f>
        <v>10.008883428959448</v>
      </c>
      <c r="X32" s="16">
        <f>INDEX(Table8[TCPR],MATCH(F32,Table8[Team],0))+INDEX(Table8[TCPR],MATCH(G32,Table8[Team],0))+INDEX(Table8[TCPR],MATCH(H32,Table8[Team],0))</f>
        <v>31.057292457772359</v>
      </c>
      <c r="Y32">
        <f t="shared" si="2"/>
        <v>0</v>
      </c>
      <c r="Z32">
        <f t="shared" si="3"/>
        <v>1</v>
      </c>
    </row>
    <row r="33" spans="1:26">
      <c r="A33" s="4" t="s">
        <v>206</v>
      </c>
      <c r="B33" s="5">
        <v>32</v>
      </c>
      <c r="C33" s="13">
        <v>4583</v>
      </c>
      <c r="D33" s="9">
        <v>3959</v>
      </c>
      <c r="E33" s="9">
        <v>3211</v>
      </c>
      <c r="F33" s="13">
        <v>1662</v>
      </c>
      <c r="G33" s="9">
        <v>4946</v>
      </c>
      <c r="H33" s="9">
        <v>2557</v>
      </c>
      <c r="I33" s="17">
        <f t="shared" si="0"/>
        <v>105.91026010214588</v>
      </c>
      <c r="J33" s="15">
        <f t="shared" si="1"/>
        <v>141.09420594798601</v>
      </c>
      <c r="K33" s="17">
        <f>INDEX(Table8[OPR],MATCH(C33,Table8[Team],0))</f>
        <v>20.673548353436502</v>
      </c>
      <c r="L33" s="15">
        <f>INDEX(Table8[OPR],MATCH(D33,Table8[Team],0))</f>
        <v>45.334048466294298</v>
      </c>
      <c r="M33" s="15">
        <f>INDEX(Table8[OPR],MATCH(E33,Table8[Team],0))</f>
        <v>39.902663282415098</v>
      </c>
      <c r="N33" s="17">
        <f>INDEX(Table8[OPR],MATCH(F33,Table8[Team],0))</f>
        <v>24.070151718203999</v>
      </c>
      <c r="O33" s="15">
        <f>INDEX(Table8[OPR],MATCH(G33,Table8[Team],0))</f>
        <v>62.883699284737602</v>
      </c>
      <c r="P33" s="15">
        <f>INDEX(Table8[OPR],MATCH(H33,Table8[Team],0))</f>
        <v>54.1403549450444</v>
      </c>
      <c r="Q33" s="17">
        <f>INDEX(Table8[APR],MATCH(C33,Table8[Team],0))+INDEX(Table8[APR],MATCH(D33,Table8[Team],0))+INDEX(Table8[APR],MATCH(E33,Table8[Team],0))</f>
        <v>37.4307133231679</v>
      </c>
      <c r="R33" s="15">
        <f>INDEX(Table8[TPR],MATCH(C33,Table8[Team],0))+INDEX(Table8[TPR],MATCH(D33,Table8[Team],0))+INDEX(Table8[TPR],MATCH(E33,Table8[Team],0))</f>
        <v>23.683776673849451</v>
      </c>
      <c r="S33" s="15">
        <f>INDEX(Table8[AsPR],MATCH(C33,Table8[Team],0))+INDEX(Table8[AsPR],MATCH(D33,Table8[Team],0))+INDEX(Table8[AsPR],MATCH(E33,Table8[Team],0))</f>
        <v>20.77656291143785</v>
      </c>
      <c r="T33" s="15">
        <f>INDEX(Table8[TCPR],MATCH(C33,Table8[Team],0))+INDEX(Table8[TCPR],MATCH(D33,Table8[Team],0))+INDEX(Table8[TCPR],MATCH(E33,Table8[Team],0))</f>
        <v>14.972198584667959</v>
      </c>
      <c r="U33" s="17">
        <f>INDEX(Table8[APR],MATCH(F33,Table8[Team],0))+INDEX(Table8[APR],MATCH(G33,Table8[Team],0))+INDEX(Table8[APR],MATCH(H33,Table8[Team],0))</f>
        <v>36.147172223589301</v>
      </c>
      <c r="V33" s="15">
        <f>INDEX(Table8[TPR],MATCH(F33,Table8[Team],0))+INDEX(Table8[TPR],MATCH(G33,Table8[Team],0))+INDEX(Table8[TPR],MATCH(H33,Table8[Team],0))</f>
        <v>39.529957834648904</v>
      </c>
      <c r="W33" s="15">
        <f>INDEX(Table8[AsPR],MATCH(F33,Table8[Team],0))+INDEX(Table8[AsPR],MATCH(G33,Table8[Team],0))+INDEX(Table8[AsPR],MATCH(H33,Table8[Team],0))</f>
        <v>29.662187541091427</v>
      </c>
      <c r="X33" s="16">
        <f>INDEX(Table8[TCPR],MATCH(F33,Table8[Team],0))+INDEX(Table8[TCPR],MATCH(G33,Table8[Team],0))+INDEX(Table8[TCPR],MATCH(H33,Table8[Team],0))</f>
        <v>36.510162436371687</v>
      </c>
      <c r="Y33">
        <f t="shared" si="2"/>
        <v>0</v>
      </c>
      <c r="Z33">
        <f t="shared" si="3"/>
        <v>1</v>
      </c>
    </row>
    <row r="34" spans="1:26">
      <c r="A34" s="4" t="s">
        <v>207</v>
      </c>
      <c r="B34" s="5">
        <v>33</v>
      </c>
      <c r="C34" s="13">
        <v>1816</v>
      </c>
      <c r="D34" s="9">
        <v>357</v>
      </c>
      <c r="E34" s="9">
        <v>2158</v>
      </c>
      <c r="F34" s="13">
        <v>319</v>
      </c>
      <c r="G34" s="9">
        <v>3620</v>
      </c>
      <c r="H34" s="9">
        <v>2067</v>
      </c>
      <c r="I34" s="17">
        <f t="shared" si="0"/>
        <v>217.62110467594991</v>
      </c>
      <c r="J34" s="15">
        <f t="shared" si="1"/>
        <v>210.1461439877358</v>
      </c>
      <c r="K34" s="17">
        <f>INDEX(Table8[OPR],MATCH(C34,Table8[Team],0))</f>
        <v>71.758295074300605</v>
      </c>
      <c r="L34" s="15">
        <f>INDEX(Table8[OPR],MATCH(D34,Table8[Team],0))</f>
        <v>83.746664133360198</v>
      </c>
      <c r="M34" s="15">
        <f>INDEX(Table8[OPR],MATCH(E34,Table8[Team],0))</f>
        <v>62.116145468289098</v>
      </c>
      <c r="N34" s="17">
        <f>INDEX(Table8[OPR],MATCH(F34,Table8[Team],0))</f>
        <v>72.103287589249902</v>
      </c>
      <c r="O34" s="15">
        <f>INDEX(Table8[OPR],MATCH(G34,Table8[Team],0))</f>
        <v>66.477941636620798</v>
      </c>
      <c r="P34" s="15">
        <f>INDEX(Table8[OPR],MATCH(H34,Table8[Team],0))</f>
        <v>71.564914761865097</v>
      </c>
      <c r="Q34" s="17">
        <f>INDEX(Table8[APR],MATCH(C34,Table8[Team],0))+INDEX(Table8[APR],MATCH(D34,Table8[Team],0))+INDEX(Table8[APR],MATCH(E34,Table8[Team],0))</f>
        <v>62.665120634512498</v>
      </c>
      <c r="R34" s="15">
        <f>INDEX(Table8[TPR],MATCH(C34,Table8[Team],0))+INDEX(Table8[TPR],MATCH(D34,Table8[Team],0))+INDEX(Table8[TPR],MATCH(E34,Table8[Team],0))</f>
        <v>63.529572952856</v>
      </c>
      <c r="S34" s="15">
        <f>INDEX(Table8[AsPR],MATCH(C34,Table8[Team],0))+INDEX(Table8[AsPR],MATCH(D34,Table8[Team],0))+INDEX(Table8[AsPR],MATCH(E34,Table8[Team],0))</f>
        <v>52.276989613451306</v>
      </c>
      <c r="T34" s="15">
        <f>INDEX(Table8[TCPR],MATCH(C34,Table8[Team],0))+INDEX(Table8[TCPR],MATCH(D34,Table8[Team],0))+INDEX(Table8[TCPR],MATCH(E34,Table8[Team],0))</f>
        <v>42.959215099180902</v>
      </c>
      <c r="U34" s="17">
        <f>INDEX(Table8[APR],MATCH(F34,Table8[Team],0))+INDEX(Table8[APR],MATCH(G34,Table8[Team],0))+INDEX(Table8[APR],MATCH(H34,Table8[Team],0))</f>
        <v>42.141898204330282</v>
      </c>
      <c r="V34" s="15">
        <f>INDEX(Table8[TPR],MATCH(F34,Table8[Team],0))+INDEX(Table8[TPR],MATCH(G34,Table8[Team],0))+INDEX(Table8[TPR],MATCH(H34,Table8[Team],0))</f>
        <v>73.503694143340397</v>
      </c>
      <c r="W34" s="15">
        <f>INDEX(Table8[AsPR],MATCH(F34,Table8[Team],0))+INDEX(Table8[AsPR],MATCH(G34,Table8[Team],0))+INDEX(Table8[AsPR],MATCH(H34,Table8[Team],0))</f>
        <v>61.789899974129</v>
      </c>
      <c r="X34" s="16">
        <f>INDEX(Table8[TCPR],MATCH(F34,Table8[Team],0))+INDEX(Table8[TCPR],MATCH(G34,Table8[Team],0))+INDEX(Table8[TCPR],MATCH(H34,Table8[Team],0))</f>
        <v>32.742771419824656</v>
      </c>
      <c r="Y34">
        <f t="shared" si="2"/>
        <v>1</v>
      </c>
      <c r="Z34">
        <f t="shared" si="3"/>
        <v>0</v>
      </c>
    </row>
    <row r="35" spans="1:26">
      <c r="A35" s="4" t="s">
        <v>208</v>
      </c>
      <c r="B35" s="5">
        <v>34</v>
      </c>
      <c r="C35" s="13">
        <v>4950</v>
      </c>
      <c r="D35" s="9">
        <v>51</v>
      </c>
      <c r="E35" s="9">
        <v>5019</v>
      </c>
      <c r="F35" s="13">
        <v>2485</v>
      </c>
      <c r="G35" s="9">
        <v>5196</v>
      </c>
      <c r="H35" s="9">
        <v>4914</v>
      </c>
      <c r="I35" s="17">
        <f t="shared" si="0"/>
        <v>105.47320301741527</v>
      </c>
      <c r="J35" s="15">
        <f t="shared" si="1"/>
        <v>204.64338682345419</v>
      </c>
      <c r="K35" s="17">
        <f>INDEX(Table8[OPR],MATCH(C35,Table8[Team],0))</f>
        <v>6.4218908509645898</v>
      </c>
      <c r="L35" s="15">
        <f>INDEX(Table8[OPR],MATCH(D35,Table8[Team],0))</f>
        <v>79.485145086972594</v>
      </c>
      <c r="M35" s="15">
        <f>INDEX(Table8[OPR],MATCH(E35,Table8[Team],0))</f>
        <v>19.566167079478099</v>
      </c>
      <c r="N35" s="17">
        <f>INDEX(Table8[OPR],MATCH(F35,Table8[Team],0))</f>
        <v>107.93311288193399</v>
      </c>
      <c r="O35" s="15">
        <f>INDEX(Table8[OPR],MATCH(G35,Table8[Team],0))</f>
        <v>26.4641022383916</v>
      </c>
      <c r="P35" s="15">
        <f>INDEX(Table8[OPR],MATCH(H35,Table8[Team],0))</f>
        <v>70.246171703128596</v>
      </c>
      <c r="Q35" s="17">
        <f>INDEX(Table8[APR],MATCH(C35,Table8[Team],0))+INDEX(Table8[APR],MATCH(D35,Table8[Team],0))+INDEX(Table8[APR],MATCH(E35,Table8[Team],0))</f>
        <v>31.988922130084191</v>
      </c>
      <c r="R35" s="15">
        <f>INDEX(Table8[TPR],MATCH(C35,Table8[Team],0))+INDEX(Table8[TPR],MATCH(D35,Table8[Team],0))+INDEX(Table8[TPR],MATCH(E35,Table8[Team],0))</f>
        <v>32.58488239361666</v>
      </c>
      <c r="S35" s="15">
        <f>INDEX(Table8[AsPR],MATCH(C35,Table8[Team],0))+INDEX(Table8[AsPR],MATCH(D35,Table8[Team],0))+INDEX(Table8[AsPR],MATCH(E35,Table8[Team],0))</f>
        <v>35.420391836814062</v>
      </c>
      <c r="T35" s="15">
        <f>INDEX(Table8[TCPR],MATCH(C35,Table8[Team],0))+INDEX(Table8[TCPR],MATCH(D35,Table8[Team],0))+INDEX(Table8[TCPR],MATCH(E35,Table8[Team],0))</f>
        <v>7.1933972356825011</v>
      </c>
      <c r="U35" s="17">
        <f>INDEX(Table8[APR],MATCH(F35,Table8[Team],0))+INDEX(Table8[APR],MATCH(G35,Table8[Team],0))+INDEX(Table8[APR],MATCH(H35,Table8[Team],0))</f>
        <v>46.352344880488303</v>
      </c>
      <c r="V35" s="15">
        <f>INDEX(Table8[TPR],MATCH(F35,Table8[Team],0))+INDEX(Table8[TPR],MATCH(G35,Table8[Team],0))+INDEX(Table8[TPR],MATCH(H35,Table8[Team],0))</f>
        <v>73.993997238320318</v>
      </c>
      <c r="W35" s="15">
        <f>INDEX(Table8[AsPR],MATCH(F35,Table8[Team],0))+INDEX(Table8[AsPR],MATCH(G35,Table8[Team],0))+INDEX(Table8[AsPR],MATCH(H35,Table8[Team],0))</f>
        <v>51.098883067772192</v>
      </c>
      <c r="X35" s="16">
        <f>INDEX(Table8[TCPR],MATCH(F35,Table8[Team],0))+INDEX(Table8[TCPR],MATCH(G35,Table8[Team],0))+INDEX(Table8[TCPR],MATCH(H35,Table8[Team],0))</f>
        <v>31.304540444313041</v>
      </c>
      <c r="Y35">
        <f t="shared" si="2"/>
        <v>0</v>
      </c>
      <c r="Z35">
        <f t="shared" si="3"/>
        <v>1</v>
      </c>
    </row>
    <row r="36" spans="1:26">
      <c r="A36" s="4" t="s">
        <v>209</v>
      </c>
      <c r="B36" s="5">
        <v>35</v>
      </c>
      <c r="C36" s="13">
        <v>5123</v>
      </c>
      <c r="D36" s="9">
        <v>2978</v>
      </c>
      <c r="E36" s="9">
        <v>5134</v>
      </c>
      <c r="F36" s="13">
        <v>4499</v>
      </c>
      <c r="G36" s="9">
        <v>33</v>
      </c>
      <c r="H36" s="9">
        <v>457</v>
      </c>
      <c r="I36" s="17">
        <f t="shared" si="0"/>
        <v>36.914910246663993</v>
      </c>
      <c r="J36" s="15">
        <f t="shared" si="1"/>
        <v>167.73853441961012</v>
      </c>
      <c r="K36" s="17">
        <f>INDEX(Table8[OPR],MATCH(C36,Table8[Team],0))</f>
        <v>8.1270174339541494</v>
      </c>
      <c r="L36" s="15">
        <f>INDEX(Table8[OPR],MATCH(D36,Table8[Team],0))</f>
        <v>30.1229061094282</v>
      </c>
      <c r="M36" s="15">
        <f>INDEX(Table8[OPR],MATCH(E36,Table8[Team],0))</f>
        <v>-1.3350132967183601</v>
      </c>
      <c r="N36" s="17">
        <f>INDEX(Table8[OPR],MATCH(F36,Table8[Team],0))</f>
        <v>23.107509149750499</v>
      </c>
      <c r="O36" s="15">
        <f>INDEX(Table8[OPR],MATCH(G36,Table8[Team],0))</f>
        <v>106.637562610092</v>
      </c>
      <c r="P36" s="15">
        <f>INDEX(Table8[OPR],MATCH(H36,Table8[Team],0))</f>
        <v>37.993462659767602</v>
      </c>
      <c r="Q36" s="17">
        <f>INDEX(Table8[APR],MATCH(C36,Table8[Team],0))+INDEX(Table8[APR],MATCH(D36,Table8[Team],0))+INDEX(Table8[APR],MATCH(E36,Table8[Team],0))</f>
        <v>17.58194402644666</v>
      </c>
      <c r="R36" s="15">
        <f>INDEX(Table8[TPR],MATCH(C36,Table8[Team],0))+INDEX(Table8[TPR],MATCH(D36,Table8[Team],0))+INDEX(Table8[TPR],MATCH(E36,Table8[Team],0))</f>
        <v>1.6809047742309895</v>
      </c>
      <c r="S36" s="15">
        <f>INDEX(Table8[AsPR],MATCH(C36,Table8[Team],0))+INDEX(Table8[AsPR],MATCH(D36,Table8[Team],0))+INDEX(Table8[AsPR],MATCH(E36,Table8[Team],0))</f>
        <v>3.9153476252504054</v>
      </c>
      <c r="T36" s="15">
        <f>INDEX(Table8[TCPR],MATCH(C36,Table8[Team],0))+INDEX(Table8[TCPR],MATCH(D36,Table8[Team],0))+INDEX(Table8[TCPR],MATCH(E36,Table8[Team],0))</f>
        <v>10.512751658159768</v>
      </c>
      <c r="U36" s="17">
        <f>INDEX(Table8[APR],MATCH(F36,Table8[Team],0))+INDEX(Table8[APR],MATCH(G36,Table8[Team],0))+INDEX(Table8[APR],MATCH(H36,Table8[Team],0))</f>
        <v>59.082984036552098</v>
      </c>
      <c r="V36" s="15">
        <f>INDEX(Table8[TPR],MATCH(F36,Table8[Team],0))+INDEX(Table8[TPR],MATCH(G36,Table8[Team],0))+INDEX(Table8[TPR],MATCH(H36,Table8[Team],0))</f>
        <v>35.174227883449959</v>
      </c>
      <c r="W36" s="15">
        <f>INDEX(Table8[AsPR],MATCH(F36,Table8[Team],0))+INDEX(Table8[AsPR],MATCH(G36,Table8[Team],0))+INDEX(Table8[AsPR],MATCH(H36,Table8[Team],0))</f>
        <v>67.490572712407896</v>
      </c>
      <c r="X36" s="16">
        <f>INDEX(Table8[TCPR],MATCH(F36,Table8[Team],0))+INDEX(Table8[TCPR],MATCH(G36,Table8[Team],0))+INDEX(Table8[TCPR],MATCH(H36,Table8[Team],0))</f>
        <v>8.863306414732083</v>
      </c>
      <c r="Y36">
        <f t="shared" si="2"/>
        <v>0</v>
      </c>
      <c r="Z36">
        <f t="shared" si="3"/>
        <v>1</v>
      </c>
    </row>
    <row r="37" spans="1:26">
      <c r="A37" s="4" t="s">
        <v>210</v>
      </c>
      <c r="B37" s="5">
        <v>36</v>
      </c>
      <c r="C37" s="13">
        <v>5041</v>
      </c>
      <c r="D37" s="9">
        <v>3354</v>
      </c>
      <c r="E37" s="9">
        <v>4925</v>
      </c>
      <c r="F37" s="13">
        <v>3616</v>
      </c>
      <c r="G37" s="9">
        <v>4707</v>
      </c>
      <c r="H37" s="9">
        <v>4778</v>
      </c>
      <c r="I37" s="17">
        <f t="shared" si="0"/>
        <v>90.988399967872795</v>
      </c>
      <c r="J37" s="15">
        <f t="shared" si="1"/>
        <v>75.597420609395897</v>
      </c>
      <c r="K37" s="17">
        <f>INDEX(Table8[OPR],MATCH(C37,Table8[Team],0))</f>
        <v>29.3145159172139</v>
      </c>
      <c r="L37" s="15">
        <f>INDEX(Table8[OPR],MATCH(D37,Table8[Team],0))</f>
        <v>19.761488943126501</v>
      </c>
      <c r="M37" s="15">
        <f>INDEX(Table8[OPR],MATCH(E37,Table8[Team],0))</f>
        <v>41.912395107532397</v>
      </c>
      <c r="N37" s="17">
        <f>INDEX(Table8[OPR],MATCH(F37,Table8[Team],0))</f>
        <v>20.738037748675399</v>
      </c>
      <c r="O37" s="15">
        <f>INDEX(Table8[OPR],MATCH(G37,Table8[Team],0))</f>
        <v>10.132629792568</v>
      </c>
      <c r="P37" s="15">
        <f>INDEX(Table8[OPR],MATCH(H37,Table8[Team],0))</f>
        <v>44.726753068152497</v>
      </c>
      <c r="Q37" s="17">
        <f>INDEX(Table8[APR],MATCH(C37,Table8[Team],0))+INDEX(Table8[APR],MATCH(D37,Table8[Team],0))+INDEX(Table8[APR],MATCH(E37,Table8[Team],0))</f>
        <v>16.151142817221238</v>
      </c>
      <c r="R37" s="15">
        <f>INDEX(Table8[TPR],MATCH(C37,Table8[Team],0))+INDEX(Table8[TPR],MATCH(D37,Table8[Team],0))+INDEX(Table8[TPR],MATCH(E37,Table8[Team],0))</f>
        <v>29.169410569302748</v>
      </c>
      <c r="S37" s="15">
        <f>INDEX(Table8[AsPR],MATCH(C37,Table8[Team],0))+INDEX(Table8[AsPR],MATCH(D37,Table8[Team],0))+INDEX(Table8[AsPR],MATCH(E37,Table8[Team],0))</f>
        <v>25.670975384933662</v>
      </c>
      <c r="T37" s="15">
        <f>INDEX(Table8[TCPR],MATCH(C37,Table8[Team],0))+INDEX(Table8[TCPR],MATCH(D37,Table8[Team],0))+INDEX(Table8[TCPR],MATCH(E37,Table8[Team],0))</f>
        <v>18.892250935008281</v>
      </c>
      <c r="U37" s="17">
        <f>INDEX(Table8[APR],MATCH(F37,Table8[Team],0))+INDEX(Table8[APR],MATCH(G37,Table8[Team],0))+INDEX(Table8[APR],MATCH(H37,Table8[Team],0))</f>
        <v>44.644156212118702</v>
      </c>
      <c r="V37" s="15">
        <f>INDEX(Table8[TPR],MATCH(F37,Table8[Team],0))+INDEX(Table8[TPR],MATCH(G37,Table8[Team],0))+INDEX(Table8[TPR],MATCH(H37,Table8[Team],0))</f>
        <v>1.9017946108326598</v>
      </c>
      <c r="W37" s="15">
        <f>INDEX(Table8[AsPR],MATCH(F37,Table8[Team],0))+INDEX(Table8[AsPR],MATCH(G37,Table8[Team],0))+INDEX(Table8[AsPR],MATCH(H37,Table8[Team],0))</f>
        <v>11.696684385273809</v>
      </c>
      <c r="X37" s="16">
        <f>INDEX(Table8[TCPR],MATCH(F37,Table8[Team],0))+INDEX(Table8[TCPR],MATCH(G37,Table8[Team],0))+INDEX(Table8[TCPR],MATCH(H37,Table8[Team],0))</f>
        <v>19.106839968839768</v>
      </c>
      <c r="Y37">
        <f t="shared" si="2"/>
        <v>1</v>
      </c>
      <c r="Z37">
        <f t="shared" si="3"/>
        <v>0</v>
      </c>
    </row>
    <row r="38" spans="1:26">
      <c r="A38" s="4" t="s">
        <v>211</v>
      </c>
      <c r="B38" s="5">
        <v>37</v>
      </c>
      <c r="C38" s="13">
        <v>2500</v>
      </c>
      <c r="D38" s="9">
        <v>2607</v>
      </c>
      <c r="E38" s="9">
        <v>3997</v>
      </c>
      <c r="F38" s="13">
        <v>503</v>
      </c>
      <c r="G38" s="9">
        <v>27</v>
      </c>
      <c r="H38" s="9">
        <v>399</v>
      </c>
      <c r="I38" s="17">
        <f t="shared" si="0"/>
        <v>123.0920048663715</v>
      </c>
      <c r="J38" s="15">
        <f t="shared" si="1"/>
        <v>244.88551848269071</v>
      </c>
      <c r="K38" s="17">
        <f>INDEX(Table8[OPR],MATCH(C38,Table8[Team],0))</f>
        <v>23.409150218802299</v>
      </c>
      <c r="L38" s="15">
        <f>INDEX(Table8[OPR],MATCH(D38,Table8[Team],0))</f>
        <v>80.391220426326797</v>
      </c>
      <c r="M38" s="15">
        <f>INDEX(Table8[OPR],MATCH(E38,Table8[Team],0))</f>
        <v>19.291634221242401</v>
      </c>
      <c r="N38" s="17">
        <f>INDEX(Table8[OPR],MATCH(F38,Table8[Team],0))</f>
        <v>68.270640980080699</v>
      </c>
      <c r="O38" s="15">
        <f>INDEX(Table8[OPR],MATCH(G38,Table8[Team],0))</f>
        <v>106.113203413205</v>
      </c>
      <c r="P38" s="15">
        <f>INDEX(Table8[OPR],MATCH(H38,Table8[Team],0))</f>
        <v>70.501674089405</v>
      </c>
      <c r="Q38" s="17">
        <f>INDEX(Table8[APR],MATCH(C38,Table8[Team],0))+INDEX(Table8[APR],MATCH(D38,Table8[Team],0))+INDEX(Table8[APR],MATCH(E38,Table8[Team],0))</f>
        <v>40.619152350910724</v>
      </c>
      <c r="R38" s="15">
        <f>INDEX(Table8[TPR],MATCH(C38,Table8[Team],0))+INDEX(Table8[TPR],MATCH(D38,Table8[Team],0))+INDEX(Table8[TPR],MATCH(E38,Table8[Team],0))</f>
        <v>30.554839727037169</v>
      </c>
      <c r="S38" s="15">
        <f>INDEX(Table8[AsPR],MATCH(C38,Table8[Team],0))+INDEX(Table8[AsPR],MATCH(D38,Table8[Team],0))+INDEX(Table8[AsPR],MATCH(E38,Table8[Team],0))</f>
        <v>35.576396821426854</v>
      </c>
      <c r="T38" s="15">
        <f>INDEX(Table8[TCPR],MATCH(C38,Table8[Team],0))+INDEX(Table8[TCPR],MATCH(D38,Table8[Team],0))+INDEX(Table8[TCPR],MATCH(E38,Table8[Team],0))</f>
        <v>17.120560924171603</v>
      </c>
      <c r="U38" s="17">
        <f>INDEX(Table8[APR],MATCH(F38,Table8[Team],0))+INDEX(Table8[APR],MATCH(G38,Table8[Team],0))+INDEX(Table8[APR],MATCH(H38,Table8[Team],0))</f>
        <v>71.735116357079306</v>
      </c>
      <c r="V38" s="15">
        <f>INDEX(Table8[TPR],MATCH(F38,Table8[Team],0))+INDEX(Table8[TPR],MATCH(G38,Table8[Team],0))+INDEX(Table8[TPR],MATCH(H38,Table8[Team],0))</f>
        <v>62.717109415892779</v>
      </c>
      <c r="W38" s="15">
        <f>INDEX(Table8[AsPR],MATCH(F38,Table8[Team],0))+INDEX(Table8[AsPR],MATCH(G38,Table8[Team],0))+INDEX(Table8[AsPR],MATCH(H38,Table8[Team],0))</f>
        <v>79.020434448630297</v>
      </c>
      <c r="X38" s="16">
        <f>INDEX(Table8[TCPR],MATCH(F38,Table8[Team],0))+INDEX(Table8[TCPR],MATCH(G38,Table8[Team],0))+INDEX(Table8[TCPR],MATCH(H38,Table8[Team],0))</f>
        <v>31.085543965788148</v>
      </c>
      <c r="Y38">
        <f t="shared" si="2"/>
        <v>0</v>
      </c>
      <c r="Z38">
        <f t="shared" si="3"/>
        <v>1</v>
      </c>
    </row>
    <row r="39" spans="1:26">
      <c r="A39" s="4" t="s">
        <v>212</v>
      </c>
      <c r="B39" s="5">
        <v>38</v>
      </c>
      <c r="C39" s="13">
        <v>3318</v>
      </c>
      <c r="D39" s="9">
        <v>639</v>
      </c>
      <c r="E39" s="9">
        <v>2202</v>
      </c>
      <c r="F39" s="13">
        <v>4531</v>
      </c>
      <c r="G39" s="9">
        <v>4933</v>
      </c>
      <c r="H39" s="9">
        <v>932</v>
      </c>
      <c r="I39" s="17">
        <f t="shared" si="0"/>
        <v>170.89484798746821</v>
      </c>
      <c r="J39" s="15">
        <f t="shared" si="1"/>
        <v>81.484346398441801</v>
      </c>
      <c r="K39" s="17">
        <f>INDEX(Table8[OPR],MATCH(C39,Table8[Team],0))</f>
        <v>60.127320955052397</v>
      </c>
      <c r="L39" s="15">
        <f>INDEX(Table8[OPR],MATCH(D39,Table8[Team],0))</f>
        <v>67.178981619927399</v>
      </c>
      <c r="M39" s="15">
        <f>INDEX(Table8[OPR],MATCH(E39,Table8[Team],0))</f>
        <v>43.588545412488401</v>
      </c>
      <c r="N39" s="17">
        <f>INDEX(Table8[OPR],MATCH(F39,Table8[Team],0))</f>
        <v>15.8434188343566</v>
      </c>
      <c r="O39" s="15">
        <f>INDEX(Table8[OPR],MATCH(G39,Table8[Team],0))</f>
        <v>14.842015017307</v>
      </c>
      <c r="P39" s="15">
        <f>INDEX(Table8[OPR],MATCH(H39,Table8[Team],0))</f>
        <v>50.798912546778197</v>
      </c>
      <c r="Q39" s="17">
        <f>INDEX(Table8[APR],MATCH(C39,Table8[Team],0))+INDEX(Table8[APR],MATCH(D39,Table8[Team],0))+INDEX(Table8[APR],MATCH(E39,Table8[Team],0))</f>
        <v>55.564097220243298</v>
      </c>
      <c r="R39" s="15">
        <f>INDEX(Table8[TPR],MATCH(C39,Table8[Team],0))+INDEX(Table8[TPR],MATCH(D39,Table8[Team],0))+INDEX(Table8[TPR],MATCH(E39,Table8[Team],0))</f>
        <v>38.143991634598748</v>
      </c>
      <c r="S39" s="15">
        <f>INDEX(Table8[AsPR],MATCH(C39,Table8[Team],0))+INDEX(Table8[AsPR],MATCH(D39,Table8[Team],0))+INDEX(Table8[AsPR],MATCH(E39,Table8[Team],0))</f>
        <v>33.675933330914802</v>
      </c>
      <c r="T39" s="15">
        <f>INDEX(Table8[TCPR],MATCH(C39,Table8[Team],0))+INDEX(Table8[TCPR],MATCH(D39,Table8[Team],0))+INDEX(Table8[TCPR],MATCH(E39,Table8[Team],0))</f>
        <v>43.2368173592223</v>
      </c>
      <c r="U39" s="17">
        <f>INDEX(Table8[APR],MATCH(F39,Table8[Team],0))+INDEX(Table8[APR],MATCH(G39,Table8[Team],0))+INDEX(Table8[APR],MATCH(H39,Table8[Team],0))</f>
        <v>48.60504558499396</v>
      </c>
      <c r="V39" s="15">
        <f>INDEX(Table8[TPR],MATCH(F39,Table8[Team],0))+INDEX(Table8[TPR],MATCH(G39,Table8[Team],0))+INDEX(Table8[TPR],MATCH(H39,Table8[Team],0))</f>
        <v>20.373168016757859</v>
      </c>
      <c r="W39" s="15">
        <f>INDEX(Table8[AsPR],MATCH(F39,Table8[Team],0))+INDEX(Table8[AsPR],MATCH(G39,Table8[Team],0))+INDEX(Table8[AsPR],MATCH(H39,Table8[Team],0))</f>
        <v>2.7056222437860002</v>
      </c>
      <c r="X39" s="16">
        <f>INDEX(Table8[TCPR],MATCH(F39,Table8[Team],0))+INDEX(Table8[TCPR],MATCH(G39,Table8[Team],0))+INDEX(Table8[TCPR],MATCH(H39,Table8[Team],0))</f>
        <v>9.0980443328516891</v>
      </c>
      <c r="Y39">
        <f t="shared" si="2"/>
        <v>1</v>
      </c>
      <c r="Z39">
        <f t="shared" si="3"/>
        <v>0</v>
      </c>
    </row>
    <row r="40" spans="1:26">
      <c r="A40" s="4" t="s">
        <v>213</v>
      </c>
      <c r="B40" s="5">
        <v>39</v>
      </c>
      <c r="C40" s="13">
        <v>3492</v>
      </c>
      <c r="D40" s="9">
        <v>4296</v>
      </c>
      <c r="E40" s="9">
        <v>5006</v>
      </c>
      <c r="F40" s="13">
        <v>4265</v>
      </c>
      <c r="G40" s="9">
        <v>20</v>
      </c>
      <c r="H40" s="9">
        <v>2907</v>
      </c>
      <c r="I40" s="17">
        <f t="shared" si="0"/>
        <v>100.7365139551579</v>
      </c>
      <c r="J40" s="15">
        <f t="shared" si="1"/>
        <v>208.55465574001943</v>
      </c>
      <c r="K40" s="17">
        <f>INDEX(Table8[OPR],MATCH(C40,Table8[Team],0))</f>
        <v>25.005007116716101</v>
      </c>
      <c r="L40" s="15">
        <f>INDEX(Table8[OPR],MATCH(D40,Table8[Team],0))</f>
        <v>35.039810015716903</v>
      </c>
      <c r="M40" s="15">
        <f>INDEX(Table8[OPR],MATCH(E40,Table8[Team],0))</f>
        <v>40.6916968227249</v>
      </c>
      <c r="N40" s="17">
        <f>INDEX(Table8[OPR],MATCH(F40,Table8[Team],0))</f>
        <v>70.579318958169395</v>
      </c>
      <c r="O40" s="15">
        <f>INDEX(Table8[OPR],MATCH(G40,Table8[Team],0))</f>
        <v>68.066431067761499</v>
      </c>
      <c r="P40" s="15">
        <f>INDEX(Table8[OPR],MATCH(H40,Table8[Team],0))</f>
        <v>69.908905714088505</v>
      </c>
      <c r="Q40" s="17">
        <f>INDEX(Table8[APR],MATCH(C40,Table8[Team],0))+INDEX(Table8[APR],MATCH(D40,Table8[Team],0))+INDEX(Table8[APR],MATCH(E40,Table8[Team],0))</f>
        <v>23.86186720438408</v>
      </c>
      <c r="R40" s="15">
        <f>INDEX(Table8[TPR],MATCH(C40,Table8[Team],0))+INDEX(Table8[TPR],MATCH(D40,Table8[Team],0))+INDEX(Table8[TPR],MATCH(E40,Table8[Team],0))</f>
        <v>31.67045762100534</v>
      </c>
      <c r="S40" s="15">
        <f>INDEX(Table8[AsPR],MATCH(C40,Table8[Team],0))+INDEX(Table8[AsPR],MATCH(D40,Table8[Team],0))+INDEX(Table8[AsPR],MATCH(E40,Table8[Team],0))</f>
        <v>35.699267686046561</v>
      </c>
      <c r="T40" s="15">
        <f>INDEX(Table8[TCPR],MATCH(C40,Table8[Team],0))+INDEX(Table8[TCPR],MATCH(D40,Table8[Team],0))+INDEX(Table8[TCPR],MATCH(E40,Table8[Team],0))</f>
        <v>10.411289493711177</v>
      </c>
      <c r="U40" s="17">
        <f>INDEX(Table8[APR],MATCH(F40,Table8[Team],0))+INDEX(Table8[APR],MATCH(G40,Table8[Team],0))+INDEX(Table8[APR],MATCH(H40,Table8[Team],0))</f>
        <v>52.368868487995101</v>
      </c>
      <c r="V40" s="15">
        <f>INDEX(Table8[TPR],MATCH(F40,Table8[Team],0))+INDEX(Table8[TPR],MATCH(G40,Table8[Team],0))+INDEX(Table8[TPR],MATCH(H40,Table8[Team],0))</f>
        <v>65.363902002511097</v>
      </c>
      <c r="W40" s="15">
        <f>INDEX(Table8[AsPR],MATCH(F40,Table8[Team],0))+INDEX(Table8[AsPR],MATCH(G40,Table8[Team],0))+INDEX(Table8[AsPR],MATCH(H40,Table8[Team],0))</f>
        <v>58.7694258591563</v>
      </c>
      <c r="X40" s="16">
        <f>INDEX(Table8[TCPR],MATCH(F40,Table8[Team],0))+INDEX(Table8[TCPR],MATCH(G40,Table8[Team],0))+INDEX(Table8[TCPR],MATCH(H40,Table8[Team],0))</f>
        <v>32.26231047303952</v>
      </c>
      <c r="Y40">
        <f t="shared" si="2"/>
        <v>0</v>
      </c>
      <c r="Z40">
        <f t="shared" si="3"/>
        <v>1</v>
      </c>
    </row>
    <row r="41" spans="1:26">
      <c r="A41" s="4" t="s">
        <v>214</v>
      </c>
      <c r="B41" s="5">
        <v>40</v>
      </c>
      <c r="C41" s="13">
        <v>4944</v>
      </c>
      <c r="D41" s="9">
        <v>1086</v>
      </c>
      <c r="E41" s="9">
        <v>4946</v>
      </c>
      <c r="F41" s="13">
        <v>378</v>
      </c>
      <c r="G41" s="9">
        <v>1625</v>
      </c>
      <c r="H41" s="9">
        <v>1538</v>
      </c>
      <c r="I41" s="17">
        <f t="shared" si="0"/>
        <v>175.22682309332299</v>
      </c>
      <c r="J41" s="15">
        <f t="shared" si="1"/>
        <v>275.8421201738563</v>
      </c>
      <c r="K41" s="17">
        <f>INDEX(Table8[OPR],MATCH(C41,Table8[Team],0))</f>
        <v>61.690907712806798</v>
      </c>
      <c r="L41" s="15">
        <f>INDEX(Table8[OPR],MATCH(D41,Table8[Team],0))</f>
        <v>50.652216095778599</v>
      </c>
      <c r="M41" s="15">
        <f>INDEX(Table8[OPR],MATCH(E41,Table8[Team],0))</f>
        <v>62.883699284737602</v>
      </c>
      <c r="N41" s="17">
        <f>INDEX(Table8[OPR],MATCH(F41,Table8[Team],0))</f>
        <v>60.148978883826402</v>
      </c>
      <c r="O41" s="15">
        <f>INDEX(Table8[OPR],MATCH(G41,Table8[Team],0))</f>
        <v>130.82413003233401</v>
      </c>
      <c r="P41" s="15">
        <f>INDEX(Table8[OPR],MATCH(H41,Table8[Team],0))</f>
        <v>84.869011257695902</v>
      </c>
      <c r="Q41" s="17">
        <f>INDEX(Table8[APR],MATCH(C41,Table8[Team],0))+INDEX(Table8[APR],MATCH(D41,Table8[Team],0))+INDEX(Table8[APR],MATCH(E41,Table8[Team],0))</f>
        <v>29.70214335541716</v>
      </c>
      <c r="R41" s="15">
        <f>INDEX(Table8[TPR],MATCH(C41,Table8[Team],0))+INDEX(Table8[TPR],MATCH(D41,Table8[Team],0))+INDEX(Table8[TPR],MATCH(E41,Table8[Team],0))</f>
        <v>67.654956036646894</v>
      </c>
      <c r="S41" s="15">
        <f>INDEX(Table8[AsPR],MATCH(C41,Table8[Team],0))+INDEX(Table8[AsPR],MATCH(D41,Table8[Team],0))+INDEX(Table8[AsPR],MATCH(E41,Table8[Team],0))</f>
        <v>52.061922315930097</v>
      </c>
      <c r="T41" s="15">
        <f>INDEX(Table8[TCPR],MATCH(C41,Table8[Team],0))+INDEX(Table8[TCPR],MATCH(D41,Table8[Team],0))+INDEX(Table8[TCPR],MATCH(E41,Table8[Team],0))</f>
        <v>25.09668715234573</v>
      </c>
      <c r="U41" s="17">
        <f>INDEX(Table8[APR],MATCH(F41,Table8[Team],0))+INDEX(Table8[APR],MATCH(G41,Table8[Team],0))+INDEX(Table8[APR],MATCH(H41,Table8[Team],0))</f>
        <v>76.136728182104889</v>
      </c>
      <c r="V41" s="15">
        <f>INDEX(Table8[TPR],MATCH(F41,Table8[Team],0))+INDEX(Table8[TPR],MATCH(G41,Table8[Team],0))+INDEX(Table8[TPR],MATCH(H41,Table8[Team],0))</f>
        <v>94.462891203511987</v>
      </c>
      <c r="W41" s="15">
        <f>INDEX(Table8[AsPR],MATCH(F41,Table8[Team],0))+INDEX(Table8[AsPR],MATCH(G41,Table8[Team],0))+INDEX(Table8[AsPR],MATCH(H41,Table8[Team],0))</f>
        <v>55.7714720431579</v>
      </c>
      <c r="X41" s="16">
        <f>INDEX(Table8[TCPR],MATCH(F41,Table8[Team],0))+INDEX(Table8[TCPR],MATCH(G41,Table8[Team],0))+INDEX(Table8[TCPR],MATCH(H41,Table8[Team],0))</f>
        <v>52.811849678845476</v>
      </c>
      <c r="Y41">
        <f t="shared" si="2"/>
        <v>0</v>
      </c>
      <c r="Z41">
        <f t="shared" si="3"/>
        <v>1</v>
      </c>
    </row>
    <row r="42" spans="1:26">
      <c r="A42" s="4" t="s">
        <v>215</v>
      </c>
      <c r="B42" s="5">
        <v>41</v>
      </c>
      <c r="C42" s="13">
        <v>3467</v>
      </c>
      <c r="D42" s="9">
        <v>2158</v>
      </c>
      <c r="E42" s="9">
        <v>1540</v>
      </c>
      <c r="F42" s="13">
        <v>4013</v>
      </c>
      <c r="G42" s="9">
        <v>2576</v>
      </c>
      <c r="H42" s="9">
        <v>1519</v>
      </c>
      <c r="I42" s="17">
        <f t="shared" si="0"/>
        <v>210.7619655136748</v>
      </c>
      <c r="J42" s="15">
        <f t="shared" si="1"/>
        <v>120.76764391189849</v>
      </c>
      <c r="K42" s="17">
        <f>INDEX(Table8[OPR],MATCH(C42,Table8[Team],0))</f>
        <v>85.357114684358606</v>
      </c>
      <c r="L42" s="15">
        <f>INDEX(Table8[OPR],MATCH(D42,Table8[Team],0))</f>
        <v>62.116145468289098</v>
      </c>
      <c r="M42" s="15">
        <f>INDEX(Table8[OPR],MATCH(E42,Table8[Team],0))</f>
        <v>63.288705361027098</v>
      </c>
      <c r="N42" s="17">
        <f>INDEX(Table8[OPR],MATCH(F42,Table8[Team],0))</f>
        <v>11.7993755478469</v>
      </c>
      <c r="O42" s="15">
        <f>INDEX(Table8[OPR],MATCH(G42,Table8[Team],0))</f>
        <v>21.156041448086299</v>
      </c>
      <c r="P42" s="15">
        <f>INDEX(Table8[OPR],MATCH(H42,Table8[Team],0))</f>
        <v>87.812226915965297</v>
      </c>
      <c r="Q42" s="17">
        <f>INDEX(Table8[APR],MATCH(C42,Table8[Team],0))+INDEX(Table8[APR],MATCH(D42,Table8[Team],0))+INDEX(Table8[APR],MATCH(E42,Table8[Team],0))</f>
        <v>66.238941935232305</v>
      </c>
      <c r="R42" s="15">
        <f>INDEX(Table8[TPR],MATCH(C42,Table8[Team],0))+INDEX(Table8[TPR],MATCH(D42,Table8[Team],0))+INDEX(Table8[TPR],MATCH(E42,Table8[Team],0))</f>
        <v>69.2265280378992</v>
      </c>
      <c r="S42" s="15">
        <f>INDEX(Table8[AsPR],MATCH(C42,Table8[Team],0))+INDEX(Table8[AsPR],MATCH(D42,Table8[Team],0))+INDEX(Table8[AsPR],MATCH(E42,Table8[Team],0))</f>
        <v>39.94651799925964</v>
      </c>
      <c r="T42" s="15">
        <f>INDEX(Table8[TCPR],MATCH(C42,Table8[Team],0))+INDEX(Table8[TCPR],MATCH(D42,Table8[Team],0))+INDEX(Table8[TCPR],MATCH(E42,Table8[Team],0))</f>
        <v>37.705092274756701</v>
      </c>
      <c r="U42" s="17">
        <f>INDEX(Table8[APR],MATCH(F42,Table8[Team],0))+INDEX(Table8[APR],MATCH(G42,Table8[Team],0))+INDEX(Table8[APR],MATCH(H42,Table8[Team],0))</f>
        <v>50.629643554782668</v>
      </c>
      <c r="V42" s="15">
        <f>INDEX(Table8[TPR],MATCH(F42,Table8[Team],0))+INDEX(Table8[TPR],MATCH(G42,Table8[Team],0))+INDEX(Table8[TPR],MATCH(H42,Table8[Team],0))</f>
        <v>38.056599225197814</v>
      </c>
      <c r="W42" s="15">
        <f>INDEX(Table8[AsPR],MATCH(F42,Table8[Team],0))+INDEX(Table8[AsPR],MATCH(G42,Table8[Team],0))+INDEX(Table8[AsPR],MATCH(H42,Table8[Team],0))</f>
        <v>11.80629656267735</v>
      </c>
      <c r="X42" s="16">
        <f>INDEX(Table8[TCPR],MATCH(F42,Table8[Team],0))+INDEX(Table8[TCPR],MATCH(G42,Table8[Team],0))+INDEX(Table8[TCPR],MATCH(H42,Table8[Team],0))</f>
        <v>21.47593513446596</v>
      </c>
      <c r="Y42">
        <f t="shared" si="2"/>
        <v>1</v>
      </c>
      <c r="Z42">
        <f t="shared" si="3"/>
        <v>0</v>
      </c>
    </row>
    <row r="43" spans="1:26">
      <c r="A43" s="4" t="s">
        <v>216</v>
      </c>
      <c r="B43" s="5">
        <v>42</v>
      </c>
      <c r="C43" s="13">
        <v>229</v>
      </c>
      <c r="D43" s="9">
        <v>1918</v>
      </c>
      <c r="E43" s="9">
        <v>3211</v>
      </c>
      <c r="F43" s="13">
        <v>4077</v>
      </c>
      <c r="G43" s="9">
        <v>2959</v>
      </c>
      <c r="H43" s="9">
        <v>319</v>
      </c>
      <c r="I43" s="17">
        <f t="shared" si="0"/>
        <v>159.44871819992139</v>
      </c>
      <c r="J43" s="15">
        <f t="shared" si="1"/>
        <v>227.34122249935629</v>
      </c>
      <c r="K43" s="17">
        <f>INDEX(Table8[OPR],MATCH(C43,Table8[Team],0))</f>
        <v>14.074447213840299</v>
      </c>
      <c r="L43" s="15">
        <f>INDEX(Table8[OPR],MATCH(D43,Table8[Team],0))</f>
        <v>105.471607703666</v>
      </c>
      <c r="M43" s="15">
        <f>INDEX(Table8[OPR],MATCH(E43,Table8[Team],0))</f>
        <v>39.902663282415098</v>
      </c>
      <c r="N43" s="17">
        <f>INDEX(Table8[OPR],MATCH(F43,Table8[Team],0))</f>
        <v>67.186023246972496</v>
      </c>
      <c r="O43" s="15">
        <f>INDEX(Table8[OPR],MATCH(G43,Table8[Team],0))</f>
        <v>88.051911663133893</v>
      </c>
      <c r="P43" s="15">
        <f>INDEX(Table8[OPR],MATCH(H43,Table8[Team],0))</f>
        <v>72.103287589249902</v>
      </c>
      <c r="Q43" s="17">
        <f>INDEX(Table8[APR],MATCH(C43,Table8[Team],0))+INDEX(Table8[APR],MATCH(D43,Table8[Team],0))+INDEX(Table8[APR],MATCH(E43,Table8[Team],0))</f>
        <v>48.941026784150978</v>
      </c>
      <c r="R43" s="15">
        <f>INDEX(Table8[TPR],MATCH(C43,Table8[Team],0))+INDEX(Table8[TPR],MATCH(D43,Table8[Team],0))+INDEX(Table8[TPR],MATCH(E43,Table8[Team],0))</f>
        <v>41.636279066142748</v>
      </c>
      <c r="S43" s="15">
        <f>INDEX(Table8[AsPR],MATCH(C43,Table8[Team],0))+INDEX(Table8[AsPR],MATCH(D43,Table8[Team],0))+INDEX(Table8[AsPR],MATCH(E43,Table8[Team],0))</f>
        <v>39.522953149381181</v>
      </c>
      <c r="T43" s="15">
        <f>INDEX(Table8[TCPR],MATCH(C43,Table8[Team],0))+INDEX(Table8[TCPR],MATCH(D43,Table8[Team],0))+INDEX(Table8[TCPR],MATCH(E43,Table8[Team],0))</f>
        <v>19.352092485637453</v>
      </c>
      <c r="U43" s="17">
        <f>INDEX(Table8[APR],MATCH(F43,Table8[Team],0))+INDEX(Table8[APR],MATCH(G43,Table8[Team],0))+INDEX(Table8[APR],MATCH(H43,Table8[Team],0))</f>
        <v>43.748789515749579</v>
      </c>
      <c r="V43" s="15">
        <f>INDEX(Table8[TPR],MATCH(F43,Table8[Team],0))+INDEX(Table8[TPR],MATCH(G43,Table8[Team],0))+INDEX(Table8[TPR],MATCH(H43,Table8[Team],0))</f>
        <v>77.97908193580011</v>
      </c>
      <c r="W43" s="15">
        <f>INDEX(Table8[AsPR],MATCH(F43,Table8[Team],0))+INDEX(Table8[AsPR],MATCH(G43,Table8[Team],0))+INDEX(Table8[AsPR],MATCH(H43,Table8[Team],0))</f>
        <v>67.361205411695408</v>
      </c>
      <c r="X43" s="16">
        <f>INDEX(Table8[TCPR],MATCH(F43,Table8[Team],0))+INDEX(Table8[TCPR],MATCH(G43,Table8[Team],0))+INDEX(Table8[TCPR],MATCH(H43,Table8[Team],0))</f>
        <v>38.138341657302632</v>
      </c>
      <c r="Y43">
        <f t="shared" si="2"/>
        <v>0</v>
      </c>
      <c r="Z43">
        <f t="shared" si="3"/>
        <v>1</v>
      </c>
    </row>
    <row r="44" spans="1:26">
      <c r="A44" s="4" t="s">
        <v>217</v>
      </c>
      <c r="B44" s="5">
        <v>43</v>
      </c>
      <c r="C44" s="13">
        <v>2996</v>
      </c>
      <c r="D44" s="9">
        <v>1089</v>
      </c>
      <c r="E44" s="9">
        <v>2067</v>
      </c>
      <c r="F44" s="13">
        <v>781</v>
      </c>
      <c r="G44" s="9">
        <v>2056</v>
      </c>
      <c r="H44" s="9">
        <v>2180</v>
      </c>
      <c r="I44" s="17">
        <f t="shared" si="0"/>
        <v>196.94896279751578</v>
      </c>
      <c r="J44" s="15">
        <f t="shared" si="1"/>
        <v>279.74403921869236</v>
      </c>
      <c r="K44" s="17">
        <f>INDEX(Table8[OPR],MATCH(C44,Table8[Team],0))</f>
        <v>50.283925906416599</v>
      </c>
      <c r="L44" s="15">
        <f>INDEX(Table8[OPR],MATCH(D44,Table8[Team],0))</f>
        <v>75.100122129234094</v>
      </c>
      <c r="M44" s="15">
        <f>INDEX(Table8[OPR],MATCH(E44,Table8[Team],0))</f>
        <v>71.564914761865097</v>
      </c>
      <c r="N44" s="17">
        <f>INDEX(Table8[OPR],MATCH(F44,Table8[Team],0))</f>
        <v>89.764801060238199</v>
      </c>
      <c r="O44" s="15">
        <f>INDEX(Table8[OPR],MATCH(G44,Table8[Team],0))</f>
        <v>120.260927606507</v>
      </c>
      <c r="P44" s="15">
        <f>INDEX(Table8[OPR],MATCH(H44,Table8[Team],0))</f>
        <v>69.718310551947198</v>
      </c>
      <c r="Q44" s="17">
        <f>INDEX(Table8[APR],MATCH(C44,Table8[Team],0))+INDEX(Table8[APR],MATCH(D44,Table8[Team],0))+INDEX(Table8[APR],MATCH(E44,Table8[Team],0))</f>
        <v>61.680188275595903</v>
      </c>
      <c r="R44" s="15">
        <f>INDEX(Table8[TPR],MATCH(C44,Table8[Team],0))+INDEX(Table8[TPR],MATCH(D44,Table8[Team],0))+INDEX(Table8[TPR],MATCH(E44,Table8[Team],0))</f>
        <v>48.226774981719643</v>
      </c>
      <c r="S44" s="15">
        <f>INDEX(Table8[AsPR],MATCH(C44,Table8[Team],0))+INDEX(Table8[AsPR],MATCH(D44,Table8[Team],0))+INDEX(Table8[AsPR],MATCH(E44,Table8[Team],0))</f>
        <v>59.710466033290004</v>
      </c>
      <c r="T44" s="15">
        <f>INDEX(Table8[TCPR],MATCH(C44,Table8[Team],0))+INDEX(Table8[TCPR],MATCH(D44,Table8[Team],0))+INDEX(Table8[TCPR],MATCH(E44,Table8[Team],0))</f>
        <v>32.156000535622546</v>
      </c>
      <c r="U44" s="17">
        <f>INDEX(Table8[APR],MATCH(F44,Table8[Team],0))+INDEX(Table8[APR],MATCH(G44,Table8[Team],0))+INDEX(Table8[APR],MATCH(H44,Table8[Team],0))</f>
        <v>70.905346028912902</v>
      </c>
      <c r="V44" s="15">
        <f>INDEX(Table8[TPR],MATCH(F44,Table8[Team],0))+INDEX(Table8[TPR],MATCH(G44,Table8[Team],0))+INDEX(Table8[TPR],MATCH(H44,Table8[Team],0))</f>
        <v>85.750971717918603</v>
      </c>
      <c r="W44" s="15">
        <f>INDEX(Table8[AsPR],MATCH(F44,Table8[Team],0))+INDEX(Table8[AsPR],MATCH(G44,Table8[Team],0))+INDEX(Table8[AsPR],MATCH(H44,Table8[Team],0))</f>
        <v>81.095761408416394</v>
      </c>
      <c r="X44" s="16">
        <f>INDEX(Table8[TCPR],MATCH(F44,Table8[Team],0))+INDEX(Table8[TCPR],MATCH(G44,Table8[Team],0))+INDEX(Table8[TCPR],MATCH(H44,Table8[Team],0))</f>
        <v>42.512949026998953</v>
      </c>
      <c r="Y44">
        <f t="shared" si="2"/>
        <v>0</v>
      </c>
      <c r="Z44">
        <f t="shared" si="3"/>
        <v>1</v>
      </c>
    </row>
    <row r="45" spans="1:26">
      <c r="A45" s="4" t="s">
        <v>218</v>
      </c>
      <c r="B45" s="5">
        <v>44</v>
      </c>
      <c r="C45" s="13">
        <v>2485</v>
      </c>
      <c r="D45" s="9">
        <v>2502</v>
      </c>
      <c r="E45" s="9">
        <v>2341</v>
      </c>
      <c r="F45" s="13">
        <v>1939</v>
      </c>
      <c r="G45" s="9">
        <v>3959</v>
      </c>
      <c r="H45" s="9">
        <v>103</v>
      </c>
      <c r="I45" s="17">
        <f t="shared" si="0"/>
        <v>188.35628029434687</v>
      </c>
      <c r="J45" s="15">
        <f t="shared" si="1"/>
        <v>125.8710172614969</v>
      </c>
      <c r="K45" s="17">
        <f>INDEX(Table8[OPR],MATCH(C45,Table8[Team],0))</f>
        <v>107.93311288193399</v>
      </c>
      <c r="L45" s="15">
        <f>INDEX(Table8[OPR],MATCH(D45,Table8[Team],0))</f>
        <v>32.1014226271529</v>
      </c>
      <c r="M45" s="15">
        <f>INDEX(Table8[OPR],MATCH(E45,Table8[Team],0))</f>
        <v>48.321744785260002</v>
      </c>
      <c r="N45" s="17">
        <f>INDEX(Table8[OPR],MATCH(F45,Table8[Team],0))</f>
        <v>45.898238606720703</v>
      </c>
      <c r="O45" s="15">
        <f>INDEX(Table8[OPR],MATCH(G45,Table8[Team],0))</f>
        <v>45.334048466294298</v>
      </c>
      <c r="P45" s="15">
        <f>INDEX(Table8[OPR],MATCH(H45,Table8[Team],0))</f>
        <v>34.638730188481901</v>
      </c>
      <c r="Q45" s="17">
        <f>INDEX(Table8[APR],MATCH(C45,Table8[Team],0))+INDEX(Table8[APR],MATCH(D45,Table8[Team],0))+INDEX(Table8[APR],MATCH(E45,Table8[Team],0))</f>
        <v>44.427909968882034</v>
      </c>
      <c r="R45" s="15">
        <f>INDEX(Table8[TPR],MATCH(C45,Table8[Team],0))+INDEX(Table8[TPR],MATCH(D45,Table8[Team],0))+INDEX(Table8[TPR],MATCH(E45,Table8[Team],0))</f>
        <v>89.722527334175993</v>
      </c>
      <c r="S45" s="15">
        <f>INDEX(Table8[AsPR],MATCH(C45,Table8[Team],0))+INDEX(Table8[AsPR],MATCH(D45,Table8[Team],0))+INDEX(Table8[AsPR],MATCH(E45,Table8[Team],0))</f>
        <v>30.01384908162558</v>
      </c>
      <c r="T45" s="15">
        <f>INDEX(Table8[TCPR],MATCH(C45,Table8[Team],0))+INDEX(Table8[TCPR],MATCH(D45,Table8[Team],0))+INDEX(Table8[TCPR],MATCH(E45,Table8[Team],0))</f>
        <v>25.074348384042789</v>
      </c>
      <c r="U45" s="17">
        <f>INDEX(Table8[APR],MATCH(F45,Table8[Team],0))+INDEX(Table8[APR],MATCH(G45,Table8[Team],0))+INDEX(Table8[APR],MATCH(H45,Table8[Team],0))</f>
        <v>41.770577906722998</v>
      </c>
      <c r="V45" s="15">
        <f>INDEX(Table8[TPR],MATCH(F45,Table8[Team],0))+INDEX(Table8[TPR],MATCH(G45,Table8[Team],0))+INDEX(Table8[TPR],MATCH(H45,Table8[Team],0))</f>
        <v>28.520366339687378</v>
      </c>
      <c r="W45" s="15">
        <f>INDEX(Table8[AsPR],MATCH(F45,Table8[Team],0))+INDEX(Table8[AsPR],MATCH(G45,Table8[Team],0))+INDEX(Table8[AsPR],MATCH(H45,Table8[Team],0))</f>
        <v>30.565302629958758</v>
      </c>
      <c r="X45" s="16">
        <f>INDEX(Table8[TCPR],MATCH(F45,Table8[Team],0))+INDEX(Table8[TCPR],MATCH(G45,Table8[Team],0))+INDEX(Table8[TCPR],MATCH(H45,Table8[Team],0))</f>
        <v>28.762369966937662</v>
      </c>
      <c r="Y45">
        <f t="shared" si="2"/>
        <v>1</v>
      </c>
      <c r="Z45">
        <f t="shared" si="3"/>
        <v>0</v>
      </c>
    </row>
    <row r="46" spans="1:26">
      <c r="A46" s="4" t="s">
        <v>219</v>
      </c>
      <c r="B46" s="5">
        <v>45</v>
      </c>
      <c r="C46" s="13">
        <v>5299</v>
      </c>
      <c r="D46" s="9">
        <v>4010</v>
      </c>
      <c r="E46" s="9">
        <v>2626</v>
      </c>
      <c r="F46" s="13">
        <v>5030</v>
      </c>
      <c r="G46" s="9">
        <v>329</v>
      </c>
      <c r="H46" s="9">
        <v>4950</v>
      </c>
      <c r="I46" s="17">
        <f t="shared" si="0"/>
        <v>34.558707814028097</v>
      </c>
      <c r="J46" s="15">
        <f t="shared" si="1"/>
        <v>106.30167097138128</v>
      </c>
      <c r="K46" s="17">
        <f>INDEX(Table8[OPR],MATCH(C46,Table8[Team],0))</f>
        <v>34.263483283998397</v>
      </c>
      <c r="L46" s="15">
        <f>INDEX(Table8[OPR],MATCH(D46,Table8[Team],0))</f>
        <v>-11.904702364798901</v>
      </c>
      <c r="M46" s="15">
        <f>INDEX(Table8[OPR],MATCH(E46,Table8[Team],0))</f>
        <v>12.1999268948286</v>
      </c>
      <c r="N46" s="17">
        <f>INDEX(Table8[OPR],MATCH(F46,Table8[Team],0))</f>
        <v>44.676668200430598</v>
      </c>
      <c r="O46" s="15">
        <f>INDEX(Table8[OPR],MATCH(G46,Table8[Team],0))</f>
        <v>55.2031119199861</v>
      </c>
      <c r="P46" s="15">
        <f>INDEX(Table8[OPR],MATCH(H46,Table8[Team],0))</f>
        <v>6.4218908509645898</v>
      </c>
      <c r="Q46" s="17">
        <f>INDEX(Table8[APR],MATCH(C46,Table8[Team],0))+INDEX(Table8[APR],MATCH(D46,Table8[Team],0))+INDEX(Table8[APR],MATCH(E46,Table8[Team],0))</f>
        <v>18.694698664704308</v>
      </c>
      <c r="R46" s="15">
        <f>INDEX(Table8[TPR],MATCH(C46,Table8[Team],0))+INDEX(Table8[TPR],MATCH(D46,Table8[Team],0))+INDEX(Table8[TPR],MATCH(E46,Table8[Team],0))</f>
        <v>-1.7584874561603749</v>
      </c>
      <c r="S46" s="15">
        <f>INDEX(Table8[AsPR],MATCH(C46,Table8[Team],0))+INDEX(Table8[AsPR],MATCH(D46,Table8[Team],0))+INDEX(Table8[AsPR],MATCH(E46,Table8[Team],0))</f>
        <v>13.245080152112621</v>
      </c>
      <c r="T46" s="15">
        <f>INDEX(Table8[TCPR],MATCH(C46,Table8[Team],0))+INDEX(Table8[TCPR],MATCH(D46,Table8[Team],0))+INDEX(Table8[TCPR],MATCH(E46,Table8[Team],0))</f>
        <v>4.7176816637315806</v>
      </c>
      <c r="U46" s="17">
        <f>INDEX(Table8[APR],MATCH(F46,Table8[Team],0))+INDEX(Table8[APR],MATCH(G46,Table8[Team],0))+INDEX(Table8[APR],MATCH(H46,Table8[Team],0))</f>
        <v>14.101366496854443</v>
      </c>
      <c r="V46" s="15">
        <f>INDEX(Table8[TPR],MATCH(F46,Table8[Team],0))+INDEX(Table8[TPR],MATCH(G46,Table8[Team],0))+INDEX(Table8[TPR],MATCH(H46,Table8[Team],0))</f>
        <v>40.945378556055573</v>
      </c>
      <c r="W46" s="15">
        <f>INDEX(Table8[AsPR],MATCH(F46,Table8[Team],0))+INDEX(Table8[AsPR],MATCH(G46,Table8[Team],0))+INDEX(Table8[AsPR],MATCH(H46,Table8[Team],0))</f>
        <v>28.223353072791401</v>
      </c>
      <c r="X46" s="16">
        <f>INDEX(Table8[TCPR],MATCH(F46,Table8[Team],0))+INDEX(Table8[TCPR],MATCH(G46,Table8[Team],0))+INDEX(Table8[TCPR],MATCH(H46,Table8[Team],0))</f>
        <v>25.608100880454678</v>
      </c>
      <c r="Y46">
        <f t="shared" si="2"/>
        <v>0</v>
      </c>
      <c r="Z46">
        <f t="shared" si="3"/>
        <v>1</v>
      </c>
    </row>
    <row r="47" spans="1:26">
      <c r="A47" s="4" t="s">
        <v>220</v>
      </c>
      <c r="B47" s="5">
        <v>46</v>
      </c>
      <c r="C47" s="13">
        <v>4583</v>
      </c>
      <c r="D47" s="9">
        <v>2655</v>
      </c>
      <c r="E47" s="9">
        <v>175</v>
      </c>
      <c r="F47" s="13">
        <v>2834</v>
      </c>
      <c r="G47" s="9">
        <v>484</v>
      </c>
      <c r="H47" s="9">
        <v>900</v>
      </c>
      <c r="I47" s="17">
        <f t="shared" si="0"/>
        <v>152.7003327592011</v>
      </c>
      <c r="J47" s="15">
        <f t="shared" si="1"/>
        <v>181.79120854892369</v>
      </c>
      <c r="K47" s="17">
        <f>INDEX(Table8[OPR],MATCH(C47,Table8[Team],0))</f>
        <v>20.673548353436502</v>
      </c>
      <c r="L47" s="15">
        <f>INDEX(Table8[OPR],MATCH(D47,Table8[Team],0))</f>
        <v>49.351939009323097</v>
      </c>
      <c r="M47" s="15">
        <f>INDEX(Table8[OPR],MATCH(E47,Table8[Team],0))</f>
        <v>82.674845396441498</v>
      </c>
      <c r="N47" s="17">
        <f>INDEX(Table8[OPR],MATCH(F47,Table8[Team],0))</f>
        <v>64.124040915543503</v>
      </c>
      <c r="O47" s="15">
        <f>INDEX(Table8[OPR],MATCH(G47,Table8[Team],0))</f>
        <v>52.286638912327703</v>
      </c>
      <c r="P47" s="15">
        <f>INDEX(Table8[OPR],MATCH(H47,Table8[Team],0))</f>
        <v>65.380528721052499</v>
      </c>
      <c r="Q47" s="17">
        <f>INDEX(Table8[APR],MATCH(C47,Table8[Team],0))+INDEX(Table8[APR],MATCH(D47,Table8[Team],0))+INDEX(Table8[APR],MATCH(E47,Table8[Team],0))</f>
        <v>42.576082186091796</v>
      </c>
      <c r="R47" s="15">
        <f>INDEX(Table8[TPR],MATCH(C47,Table8[Team],0))+INDEX(Table8[TPR],MATCH(D47,Table8[Team],0))+INDEX(Table8[TPR],MATCH(E47,Table8[Team],0))</f>
        <v>42.507646943342294</v>
      </c>
      <c r="S47" s="15">
        <f>INDEX(Table8[AsPR],MATCH(C47,Table8[Team],0))+INDEX(Table8[AsPR],MATCH(D47,Table8[Team],0))+INDEX(Table8[AsPR],MATCH(E47,Table8[Team],0))</f>
        <v>37.085689848198086</v>
      </c>
      <c r="T47" s="15">
        <f>INDEX(Table8[TCPR],MATCH(C47,Table8[Team],0))+INDEX(Table8[TCPR],MATCH(D47,Table8[Team],0))+INDEX(Table8[TCPR],MATCH(E47,Table8[Team],0))</f>
        <v>31.108196675133769</v>
      </c>
      <c r="U47" s="17">
        <f>INDEX(Table8[APR],MATCH(F47,Table8[Team],0))+INDEX(Table8[APR],MATCH(G47,Table8[Team],0))+INDEX(Table8[APR],MATCH(H47,Table8[Team],0))</f>
        <v>60.943095120553593</v>
      </c>
      <c r="V47" s="15">
        <f>INDEX(Table8[TPR],MATCH(F47,Table8[Team],0))+INDEX(Table8[TPR],MATCH(G47,Table8[Team],0))+INDEX(Table8[TPR],MATCH(H47,Table8[Team],0))</f>
        <v>33.182059477186328</v>
      </c>
      <c r="W47" s="15">
        <f>INDEX(Table8[AsPR],MATCH(F47,Table8[Team],0))+INDEX(Table8[AsPR],MATCH(G47,Table8[Team],0))+INDEX(Table8[AsPR],MATCH(H47,Table8[Team],0))</f>
        <v>49.237922023896076</v>
      </c>
      <c r="X47" s="16">
        <f>INDEX(Table8[TCPR],MATCH(F47,Table8[Team],0))+INDEX(Table8[TCPR],MATCH(G47,Table8[Team],0))+INDEX(Table8[TCPR],MATCH(H47,Table8[Team],0))</f>
        <v>39.740309720170515</v>
      </c>
      <c r="Y47">
        <f t="shared" si="2"/>
        <v>0</v>
      </c>
      <c r="Z47">
        <f t="shared" si="3"/>
        <v>1</v>
      </c>
    </row>
    <row r="48" spans="1:26">
      <c r="A48" s="4" t="s">
        <v>221</v>
      </c>
      <c r="B48" s="5">
        <v>47</v>
      </c>
      <c r="C48" s="13">
        <v>195</v>
      </c>
      <c r="D48" s="9">
        <v>2137</v>
      </c>
      <c r="E48" s="9">
        <v>2444</v>
      </c>
      <c r="F48" s="13">
        <v>1816</v>
      </c>
      <c r="G48" s="9">
        <v>2557</v>
      </c>
      <c r="H48" s="9">
        <v>2198</v>
      </c>
      <c r="I48" s="17">
        <f t="shared" si="0"/>
        <v>199.0142721293447</v>
      </c>
      <c r="J48" s="15">
        <f t="shared" si="1"/>
        <v>163.20530892254601</v>
      </c>
      <c r="K48" s="17">
        <f>INDEX(Table8[OPR],MATCH(C48,Table8[Team],0))</f>
        <v>99.564491357882403</v>
      </c>
      <c r="L48" s="15">
        <f>INDEX(Table8[OPR],MATCH(D48,Table8[Team],0))</f>
        <v>87.371123904326197</v>
      </c>
      <c r="M48" s="15">
        <f>INDEX(Table8[OPR],MATCH(E48,Table8[Team],0))</f>
        <v>12.0786568671361</v>
      </c>
      <c r="N48" s="17">
        <f>INDEX(Table8[OPR],MATCH(F48,Table8[Team],0))</f>
        <v>71.758295074300605</v>
      </c>
      <c r="O48" s="15">
        <f>INDEX(Table8[OPR],MATCH(G48,Table8[Team],0))</f>
        <v>54.1403549450444</v>
      </c>
      <c r="P48" s="15">
        <f>INDEX(Table8[OPR],MATCH(H48,Table8[Team],0))</f>
        <v>37.306658903200997</v>
      </c>
      <c r="Q48" s="17">
        <f>INDEX(Table8[APR],MATCH(C48,Table8[Team],0))+INDEX(Table8[APR],MATCH(D48,Table8[Team],0))+INDEX(Table8[APR],MATCH(E48,Table8[Team],0))</f>
        <v>60.90283862054045</v>
      </c>
      <c r="R48" s="15">
        <f>INDEX(Table8[TPR],MATCH(C48,Table8[Team],0))+INDEX(Table8[TPR],MATCH(D48,Table8[Team],0))+INDEX(Table8[TPR],MATCH(E48,Table8[Team],0))</f>
        <v>60.935497324914678</v>
      </c>
      <c r="S48" s="15">
        <f>INDEX(Table8[AsPR],MATCH(C48,Table8[Team],0))+INDEX(Table8[AsPR],MATCH(D48,Table8[Team],0))+INDEX(Table8[AsPR],MATCH(E48,Table8[Team],0))</f>
        <v>47.308520822395671</v>
      </c>
      <c r="T48" s="15">
        <f>INDEX(Table8[TCPR],MATCH(C48,Table8[Team],0))+INDEX(Table8[TCPR],MATCH(D48,Table8[Team],0))+INDEX(Table8[TCPR],MATCH(E48,Table8[Team],0))</f>
        <v>29.078637886740207</v>
      </c>
      <c r="U48" s="17">
        <f>INDEX(Table8[APR],MATCH(F48,Table8[Team],0))+INDEX(Table8[APR],MATCH(G48,Table8[Team],0))+INDEX(Table8[APR],MATCH(H48,Table8[Team],0))</f>
        <v>44.394554994461359</v>
      </c>
      <c r="V48" s="15">
        <f>INDEX(Table8[TPR],MATCH(F48,Table8[Team],0))+INDEX(Table8[TPR],MATCH(G48,Table8[Team],0))+INDEX(Table8[TPR],MATCH(H48,Table8[Team],0))</f>
        <v>55.212916582766802</v>
      </c>
      <c r="W48" s="15">
        <f>INDEX(Table8[AsPR],MATCH(F48,Table8[Team],0))+INDEX(Table8[AsPR],MATCH(G48,Table8[Team],0))+INDEX(Table8[AsPR],MATCH(H48,Table8[Team],0))</f>
        <v>34.524217340307857</v>
      </c>
      <c r="X48" s="16">
        <f>INDEX(Table8[TCPR],MATCH(F48,Table8[Team],0))+INDEX(Table8[TCPR],MATCH(G48,Table8[Team],0))+INDEX(Table8[TCPR],MATCH(H48,Table8[Team],0))</f>
        <v>30.166592077391165</v>
      </c>
      <c r="Y48">
        <f t="shared" si="2"/>
        <v>1</v>
      </c>
      <c r="Z48">
        <f t="shared" si="3"/>
        <v>0</v>
      </c>
    </row>
    <row r="49" spans="1:26">
      <c r="A49" s="4" t="s">
        <v>222</v>
      </c>
      <c r="B49" s="5">
        <v>48</v>
      </c>
      <c r="C49" s="13">
        <v>1477</v>
      </c>
      <c r="D49" s="9">
        <v>527</v>
      </c>
      <c r="E49" s="9">
        <v>3620</v>
      </c>
      <c r="F49" s="13">
        <v>1662</v>
      </c>
      <c r="G49" s="9">
        <v>4911</v>
      </c>
      <c r="H49" s="9">
        <v>3393</v>
      </c>
      <c r="I49" s="17">
        <f t="shared" si="0"/>
        <v>201.39792100604518</v>
      </c>
      <c r="J49" s="15">
        <f t="shared" si="1"/>
        <v>195.44935040924301</v>
      </c>
      <c r="K49" s="17">
        <f>INDEX(Table8[OPR],MATCH(C49,Table8[Team],0))</f>
        <v>108.29061524989299</v>
      </c>
      <c r="L49" s="15">
        <f>INDEX(Table8[OPR],MATCH(D49,Table8[Team],0))</f>
        <v>26.629364119531399</v>
      </c>
      <c r="M49" s="15">
        <f>INDEX(Table8[OPR],MATCH(E49,Table8[Team],0))</f>
        <v>66.477941636620798</v>
      </c>
      <c r="N49" s="17">
        <f>INDEX(Table8[OPR],MATCH(F49,Table8[Team],0))</f>
        <v>24.070151718203999</v>
      </c>
      <c r="O49" s="15">
        <f>INDEX(Table8[OPR],MATCH(G49,Table8[Team],0))</f>
        <v>81.657599787429206</v>
      </c>
      <c r="P49" s="15">
        <f>INDEX(Table8[OPR],MATCH(H49,Table8[Team],0))</f>
        <v>89.721598903609802</v>
      </c>
      <c r="Q49" s="17">
        <f>INDEX(Table8[APR],MATCH(C49,Table8[Team],0))+INDEX(Table8[APR],MATCH(D49,Table8[Team],0))+INDEX(Table8[APR],MATCH(E49,Table8[Team],0))</f>
        <v>54.3077562192695</v>
      </c>
      <c r="R49" s="15">
        <f>INDEX(Table8[TPR],MATCH(C49,Table8[Team],0))+INDEX(Table8[TPR],MATCH(D49,Table8[Team],0))+INDEX(Table8[TPR],MATCH(E49,Table8[Team],0))</f>
        <v>82.924793128642008</v>
      </c>
      <c r="S49" s="15">
        <f>INDEX(Table8[AsPR],MATCH(C49,Table8[Team],0))+INDEX(Table8[AsPR],MATCH(D49,Table8[Team],0))+INDEX(Table8[AsPR],MATCH(E49,Table8[Team],0))</f>
        <v>51.76785916767399</v>
      </c>
      <c r="T49" s="15">
        <f>INDEX(Table8[TCPR],MATCH(C49,Table8[Team],0))+INDEX(Table8[TCPR],MATCH(D49,Table8[Team],0))+INDEX(Table8[TCPR],MATCH(E49,Table8[Team],0))</f>
        <v>15.30071154117978</v>
      </c>
      <c r="U49" s="17">
        <f>INDEX(Table8[APR],MATCH(F49,Table8[Team],0))+INDEX(Table8[APR],MATCH(G49,Table8[Team],0))+INDEX(Table8[APR],MATCH(H49,Table8[Team],0))</f>
        <v>50.408317484467197</v>
      </c>
      <c r="V49" s="15">
        <f>INDEX(Table8[TPR],MATCH(F49,Table8[Team],0))+INDEX(Table8[TPR],MATCH(G49,Table8[Team],0))+INDEX(Table8[TPR],MATCH(H49,Table8[Team],0))</f>
        <v>83.166557772806414</v>
      </c>
      <c r="W49" s="15">
        <f>INDEX(Table8[AsPR],MATCH(F49,Table8[Team],0))+INDEX(Table8[AsPR],MATCH(G49,Table8[Team],0))+INDEX(Table8[AsPR],MATCH(H49,Table8[Team],0))</f>
        <v>27.875523305345531</v>
      </c>
      <c r="X49" s="16">
        <f>INDEX(Table8[TCPR],MATCH(F49,Table8[Team],0))+INDEX(Table8[TCPR],MATCH(G49,Table8[Team],0))+INDEX(Table8[TCPR],MATCH(H49,Table8[Team],0))</f>
        <v>34.754225934339388</v>
      </c>
      <c r="Y49">
        <f>IF(I49&gt;J49,1,0)</f>
        <v>1</v>
      </c>
      <c r="Z49">
        <f t="shared" si="3"/>
        <v>0</v>
      </c>
    </row>
    <row r="50" spans="1:26">
      <c r="A50" s="4" t="s">
        <v>223</v>
      </c>
      <c r="B50" s="5">
        <v>49</v>
      </c>
      <c r="C50" s="13">
        <v>4547</v>
      </c>
      <c r="D50" s="9">
        <v>2590</v>
      </c>
      <c r="E50" s="9">
        <v>4930</v>
      </c>
      <c r="F50" s="13">
        <v>334</v>
      </c>
      <c r="G50" s="9">
        <v>548</v>
      </c>
      <c r="H50" s="9">
        <v>357</v>
      </c>
      <c r="I50" s="17">
        <f t="shared" si="0"/>
        <v>179.5199862026769</v>
      </c>
      <c r="J50" s="15">
        <f t="shared" si="1"/>
        <v>222.59964343454698</v>
      </c>
      <c r="K50" s="17">
        <f>INDEX(Table8[OPR],MATCH(C50,Table8[Team],0))</f>
        <v>27.593872007885199</v>
      </c>
      <c r="L50" s="15">
        <f>INDEX(Table8[OPR],MATCH(D50,Table8[Team],0))</f>
        <v>104.005123276175</v>
      </c>
      <c r="M50" s="15">
        <f>INDEX(Table8[OPR],MATCH(E50,Table8[Team],0))</f>
        <v>47.920990918616702</v>
      </c>
      <c r="N50" s="17">
        <f>INDEX(Table8[OPR],MATCH(F50,Table8[Team],0))</f>
        <v>72.119257098270793</v>
      </c>
      <c r="O50" s="15">
        <f>INDEX(Table8[OPR],MATCH(G50,Table8[Team],0))</f>
        <v>66.733722202915999</v>
      </c>
      <c r="P50" s="15">
        <f>INDEX(Table8[OPR],MATCH(H50,Table8[Team],0))</f>
        <v>83.746664133360198</v>
      </c>
      <c r="Q50" s="17">
        <f>INDEX(Table8[APR],MATCH(C50,Table8[Team],0))+INDEX(Table8[APR],MATCH(D50,Table8[Team],0))+INDEX(Table8[APR],MATCH(E50,Table8[Team],0))</f>
        <v>75.195945437949703</v>
      </c>
      <c r="R50" s="15">
        <f>INDEX(Table8[TPR],MATCH(C50,Table8[Team],0))+INDEX(Table8[TPR],MATCH(D50,Table8[Team],0))+INDEX(Table8[TPR],MATCH(E50,Table8[Team],0))</f>
        <v>16.583859742190871</v>
      </c>
      <c r="S50" s="15">
        <f>INDEX(Table8[AsPR],MATCH(C50,Table8[Team],0))+INDEX(Table8[AsPR],MATCH(D50,Table8[Team],0))+INDEX(Table8[AsPR],MATCH(E50,Table8[Team],0))</f>
        <v>62.077017865068697</v>
      </c>
      <c r="T50" s="15">
        <f>INDEX(Table8[TCPR],MATCH(C50,Table8[Team],0))+INDEX(Table8[TCPR],MATCH(D50,Table8[Team],0))+INDEX(Table8[TCPR],MATCH(E50,Table8[Team],0))</f>
        <v>28.038191067476873</v>
      </c>
      <c r="U50" s="17">
        <f>INDEX(Table8[APR],MATCH(F50,Table8[Team],0))+INDEX(Table8[APR],MATCH(G50,Table8[Team],0))+INDEX(Table8[APR],MATCH(H50,Table8[Team],0))</f>
        <v>59.863785008072497</v>
      </c>
      <c r="V50" s="15">
        <f>INDEX(Table8[TPR],MATCH(F50,Table8[Team],0))+INDEX(Table8[TPR],MATCH(G50,Table8[Team],0))+INDEX(Table8[TPR],MATCH(H50,Table8[Team],0))</f>
        <v>74.769569289612406</v>
      </c>
      <c r="W50" s="15">
        <f>INDEX(Table8[AsPR],MATCH(F50,Table8[Team],0))+INDEX(Table8[AsPR],MATCH(G50,Table8[Team],0))+INDEX(Table8[AsPR],MATCH(H50,Table8[Team],0))</f>
        <v>52.011800425978528</v>
      </c>
      <c r="X50" s="16">
        <f>INDEX(Table8[TCPR],MATCH(F50,Table8[Team],0))+INDEX(Table8[TCPR],MATCH(G50,Table8[Team],0))+INDEX(Table8[TCPR],MATCH(H50,Table8[Team],0))</f>
        <v>34.625749316576304</v>
      </c>
      <c r="Y50">
        <f t="shared" ref="Y50:Y113" si="4">IF(I50&gt;J50,1,0)</f>
        <v>0</v>
      </c>
      <c r="Z50">
        <f t="shared" si="3"/>
        <v>1</v>
      </c>
    </row>
    <row r="51" spans="1:26">
      <c r="A51" s="4" t="s">
        <v>224</v>
      </c>
      <c r="B51" s="5">
        <v>50</v>
      </c>
      <c r="C51" s="13">
        <v>2175</v>
      </c>
      <c r="D51" s="9">
        <v>5288</v>
      </c>
      <c r="E51" s="9">
        <v>3525</v>
      </c>
      <c r="F51" s="13">
        <v>422</v>
      </c>
      <c r="G51" s="9">
        <v>3158</v>
      </c>
      <c r="H51" s="9">
        <v>1671</v>
      </c>
      <c r="I51" s="17">
        <f t="shared" si="0"/>
        <v>174.6383489417893</v>
      </c>
      <c r="J51" s="15">
        <f t="shared" si="1"/>
        <v>157.4139267770793</v>
      </c>
      <c r="K51" s="17">
        <f>INDEX(Table8[OPR],MATCH(C51,Table8[Team],0))</f>
        <v>93.057936261989695</v>
      </c>
      <c r="L51" s="15">
        <f>INDEX(Table8[OPR],MATCH(D51,Table8[Team],0))</f>
        <v>13.773273463858301</v>
      </c>
      <c r="M51" s="15">
        <f>INDEX(Table8[OPR],MATCH(E51,Table8[Team],0))</f>
        <v>67.807139215941305</v>
      </c>
      <c r="N51" s="17">
        <f>INDEX(Table8[OPR],MATCH(F51,Table8[Team],0))</f>
        <v>15.678239206002401</v>
      </c>
      <c r="O51" s="15">
        <f>INDEX(Table8[OPR],MATCH(G51,Table8[Team],0))</f>
        <v>67.190564807896294</v>
      </c>
      <c r="P51" s="15">
        <f>INDEX(Table8[OPR],MATCH(H51,Table8[Team],0))</f>
        <v>74.545122763180601</v>
      </c>
      <c r="Q51" s="17">
        <f>INDEX(Table8[APR],MATCH(C51,Table8[Team],0))+INDEX(Table8[APR],MATCH(D51,Table8[Team],0))+INDEX(Table8[APR],MATCH(E51,Table8[Team],0))</f>
        <v>49.599898540004048</v>
      </c>
      <c r="R51" s="15">
        <f>INDEX(Table8[TPR],MATCH(C51,Table8[Team],0))+INDEX(Table8[TPR],MATCH(D51,Table8[Team],0))+INDEX(Table8[TPR],MATCH(E51,Table8[Team],0))</f>
        <v>50.527736345286961</v>
      </c>
      <c r="S51" s="15">
        <f>INDEX(Table8[AsPR],MATCH(C51,Table8[Team],0))+INDEX(Table8[AsPR],MATCH(D51,Table8[Team],0))+INDEX(Table8[AsPR],MATCH(E51,Table8[Team],0))</f>
        <v>33.158008712047959</v>
      </c>
      <c r="T51" s="15">
        <f>INDEX(Table8[TCPR],MATCH(C51,Table8[Team],0))+INDEX(Table8[TCPR],MATCH(D51,Table8[Team],0))+INDEX(Table8[TCPR],MATCH(E51,Table8[Team],0))</f>
        <v>35.602826714919836</v>
      </c>
      <c r="U51" s="17">
        <f>INDEX(Table8[APR],MATCH(F51,Table8[Team],0))+INDEX(Table8[APR],MATCH(G51,Table8[Team],0))+INDEX(Table8[APR],MATCH(H51,Table8[Team],0))</f>
        <v>48.002518787661941</v>
      </c>
      <c r="V51" s="15">
        <f>INDEX(Table8[TPR],MATCH(F51,Table8[Team],0))+INDEX(Table8[TPR],MATCH(G51,Table8[Team],0))+INDEX(Table8[TPR],MATCH(H51,Table8[Team],0))</f>
        <v>47.501771534367499</v>
      </c>
      <c r="W51" s="15">
        <f>INDEX(Table8[AsPR],MATCH(F51,Table8[Team],0))+INDEX(Table8[AsPR],MATCH(G51,Table8[Team],0))+INDEX(Table8[AsPR],MATCH(H51,Table8[Team],0))</f>
        <v>32.595888232120949</v>
      </c>
      <c r="X51" s="16">
        <f>INDEX(Table8[TCPR],MATCH(F51,Table8[Team],0))+INDEX(Table8[TCPR],MATCH(G51,Table8[Team],0))+INDEX(Table8[TCPR],MATCH(H51,Table8[Team],0))</f>
        <v>31.416635136590919</v>
      </c>
      <c r="Y51">
        <f t="shared" si="4"/>
        <v>1</v>
      </c>
      <c r="Z51">
        <f t="shared" si="3"/>
        <v>0</v>
      </c>
    </row>
    <row r="52" spans="1:26">
      <c r="A52" s="4" t="s">
        <v>225</v>
      </c>
      <c r="B52" s="5">
        <v>51</v>
      </c>
      <c r="C52" s="13">
        <v>5196</v>
      </c>
      <c r="D52" s="9">
        <v>1086</v>
      </c>
      <c r="E52" s="9">
        <v>27</v>
      </c>
      <c r="F52" s="13">
        <v>2978</v>
      </c>
      <c r="G52" s="9">
        <v>20</v>
      </c>
      <c r="H52" s="9">
        <v>4077</v>
      </c>
      <c r="I52" s="17">
        <f t="shared" si="0"/>
        <v>183.2295217473752</v>
      </c>
      <c r="J52" s="15">
        <f t="shared" si="1"/>
        <v>165.37536042416218</v>
      </c>
      <c r="K52" s="17">
        <f>INDEX(Table8[OPR],MATCH(C52,Table8[Team],0))</f>
        <v>26.4641022383916</v>
      </c>
      <c r="L52" s="15">
        <f>INDEX(Table8[OPR],MATCH(D52,Table8[Team],0))</f>
        <v>50.652216095778599</v>
      </c>
      <c r="M52" s="15">
        <f>INDEX(Table8[OPR],MATCH(E52,Table8[Team],0))</f>
        <v>106.113203413205</v>
      </c>
      <c r="N52" s="17">
        <f>INDEX(Table8[OPR],MATCH(F52,Table8[Team],0))</f>
        <v>30.1229061094282</v>
      </c>
      <c r="O52" s="15">
        <f>INDEX(Table8[OPR],MATCH(G52,Table8[Team],0))</f>
        <v>68.066431067761499</v>
      </c>
      <c r="P52" s="15">
        <f>INDEX(Table8[OPR],MATCH(H52,Table8[Team],0))</f>
        <v>67.186023246972496</v>
      </c>
      <c r="Q52" s="17">
        <f>INDEX(Table8[APR],MATCH(C52,Table8[Team],0))+INDEX(Table8[APR],MATCH(D52,Table8[Team],0))+INDEX(Table8[APR],MATCH(E52,Table8[Team],0))</f>
        <v>53.381631991042397</v>
      </c>
      <c r="R52" s="15">
        <f>INDEX(Table8[TPR],MATCH(C52,Table8[Team],0))+INDEX(Table8[TPR],MATCH(D52,Table8[Team],0))+INDEX(Table8[TPR],MATCH(E52,Table8[Team],0))</f>
        <v>53.654458773245025</v>
      </c>
      <c r="S52" s="15">
        <f>INDEX(Table8[AsPR],MATCH(C52,Table8[Team],0))+INDEX(Table8[AsPR],MATCH(D52,Table8[Team],0))+INDEX(Table8[AsPR],MATCH(E52,Table8[Team],0))</f>
        <v>57.683284980780691</v>
      </c>
      <c r="T52" s="15">
        <f>INDEX(Table8[TCPR],MATCH(C52,Table8[Team],0))+INDEX(Table8[TCPR],MATCH(D52,Table8[Team],0))+INDEX(Table8[TCPR],MATCH(E52,Table8[Team],0))</f>
        <v>17.051961665075439</v>
      </c>
      <c r="U52" s="17">
        <f>INDEX(Table8[APR],MATCH(F52,Table8[Team],0))+INDEX(Table8[APR],MATCH(G52,Table8[Team],0))+INDEX(Table8[APR],MATCH(H52,Table8[Team],0))</f>
        <v>32.547052139515301</v>
      </c>
      <c r="V52" s="15">
        <f>INDEX(Table8[TPR],MATCH(F52,Table8[Team],0))+INDEX(Table8[TPR],MATCH(G52,Table8[Team],0))+INDEX(Table8[TPR],MATCH(H52,Table8[Team],0))</f>
        <v>70.122788495813523</v>
      </c>
      <c r="W52" s="15">
        <f>INDEX(Table8[AsPR],MATCH(F52,Table8[Team],0))+INDEX(Table8[AsPR],MATCH(G52,Table8[Team],0))+INDEX(Table8[AsPR],MATCH(H52,Table8[Team],0))</f>
        <v>34.025715421859239</v>
      </c>
      <c r="X52" s="16">
        <f>INDEX(Table8[TCPR],MATCH(F52,Table8[Team],0))+INDEX(Table8[TCPR],MATCH(G52,Table8[Team],0))+INDEX(Table8[TCPR],MATCH(H52,Table8[Team],0))</f>
        <v>19.353129256521392</v>
      </c>
      <c r="Y52">
        <f t="shared" si="4"/>
        <v>1</v>
      </c>
      <c r="Z52">
        <f t="shared" si="3"/>
        <v>0</v>
      </c>
    </row>
    <row r="53" spans="1:26">
      <c r="A53" s="4" t="s">
        <v>254</v>
      </c>
      <c r="B53" s="5">
        <v>52</v>
      </c>
      <c r="C53" s="13">
        <v>3211</v>
      </c>
      <c r="D53" s="9">
        <v>378</v>
      </c>
      <c r="E53" s="9">
        <v>103</v>
      </c>
      <c r="F53" s="13">
        <v>3318</v>
      </c>
      <c r="G53" s="9">
        <v>5019</v>
      </c>
      <c r="H53" s="9">
        <v>5134</v>
      </c>
      <c r="I53" s="17">
        <f t="shared" si="0"/>
        <v>134.69037235472339</v>
      </c>
      <c r="J53" s="15">
        <f t="shared" si="1"/>
        <v>78.358474737812145</v>
      </c>
      <c r="K53" s="17">
        <f>INDEX(Table8[OPR],MATCH(C53,Table8[Team],0))</f>
        <v>39.902663282415098</v>
      </c>
      <c r="L53" s="15">
        <f>INDEX(Table8[OPR],MATCH(D53,Table8[Team],0))</f>
        <v>60.148978883826402</v>
      </c>
      <c r="M53" s="15">
        <f>INDEX(Table8[OPR],MATCH(E53,Table8[Team],0))</f>
        <v>34.638730188481901</v>
      </c>
      <c r="N53" s="17">
        <f>INDEX(Table8[OPR],MATCH(F53,Table8[Team],0))</f>
        <v>60.127320955052397</v>
      </c>
      <c r="O53" s="15">
        <f>INDEX(Table8[OPR],MATCH(G53,Table8[Team],0))</f>
        <v>19.566167079478099</v>
      </c>
      <c r="P53" s="15">
        <f>INDEX(Table8[OPR],MATCH(H53,Table8[Team],0))</f>
        <v>-1.3350132967183601</v>
      </c>
      <c r="Q53" s="17">
        <f>INDEX(Table8[APR],MATCH(C53,Table8[Team],0))+INDEX(Table8[APR],MATCH(D53,Table8[Team],0))+INDEX(Table8[APR],MATCH(E53,Table8[Team],0))</f>
        <v>54.281551521241994</v>
      </c>
      <c r="R53" s="15">
        <f>INDEX(Table8[TPR],MATCH(C53,Table8[Team],0))+INDEX(Table8[TPR],MATCH(D53,Table8[Team],0))+INDEX(Table8[TPR],MATCH(E53,Table8[Team],0))</f>
        <v>26.685242621270799</v>
      </c>
      <c r="S53" s="15">
        <f>INDEX(Table8[AsPR],MATCH(C53,Table8[Team],0))+INDEX(Table8[AsPR],MATCH(D53,Table8[Team],0))+INDEX(Table8[AsPR],MATCH(E53,Table8[Team],0))</f>
        <v>24.986540240233921</v>
      </c>
      <c r="T53" s="15">
        <f>INDEX(Table8[TCPR],MATCH(C53,Table8[Team],0))+INDEX(Table8[TCPR],MATCH(D53,Table8[Team],0))+INDEX(Table8[TCPR],MATCH(E53,Table8[Team],0))</f>
        <v>21.701744535104702</v>
      </c>
      <c r="U53" s="17">
        <f>INDEX(Table8[APR],MATCH(F53,Table8[Team],0))+INDEX(Table8[APR],MATCH(G53,Table8[Team],0))+INDEX(Table8[APR],MATCH(H53,Table8[Team],0))</f>
        <v>15.470438862760691</v>
      </c>
      <c r="V53" s="15">
        <f>INDEX(Table8[TPR],MATCH(F53,Table8[Team],0))+INDEX(Table8[TPR],MATCH(G53,Table8[Team],0))+INDEX(Table8[TPR],MATCH(H53,Table8[Team],0))</f>
        <v>18.656841234037216</v>
      </c>
      <c r="W53" s="15">
        <f>INDEX(Table8[AsPR],MATCH(F53,Table8[Team],0))+INDEX(Table8[AsPR],MATCH(G53,Table8[Team],0))+INDEX(Table8[AsPR],MATCH(H53,Table8[Team],0))</f>
        <v>21.249989476274497</v>
      </c>
      <c r="X53" s="16">
        <f>INDEX(Table8[TCPR],MATCH(F53,Table8[Team],0))+INDEX(Table8[TCPR],MATCH(G53,Table8[Team],0))+INDEX(Table8[TCPR],MATCH(H53,Table8[Team],0))</f>
        <v>23.29850091939938</v>
      </c>
      <c r="Y53">
        <f t="shared" si="4"/>
        <v>1</v>
      </c>
      <c r="Z53">
        <f t="shared" si="3"/>
        <v>0</v>
      </c>
    </row>
    <row r="54" spans="1:26">
      <c r="A54" s="4" t="s">
        <v>226</v>
      </c>
      <c r="B54" s="5">
        <v>53</v>
      </c>
      <c r="C54" s="13">
        <v>1540</v>
      </c>
      <c r="D54" s="9">
        <v>2067</v>
      </c>
      <c r="E54" s="9">
        <v>2907</v>
      </c>
      <c r="F54" s="13">
        <v>2959</v>
      </c>
      <c r="G54" s="9">
        <v>4944</v>
      </c>
      <c r="H54" s="9">
        <v>2500</v>
      </c>
      <c r="I54" s="17">
        <f t="shared" si="0"/>
        <v>204.76252583698073</v>
      </c>
      <c r="J54" s="15">
        <f t="shared" si="1"/>
        <v>173.15196959474298</v>
      </c>
      <c r="K54" s="17">
        <f>INDEX(Table8[OPR],MATCH(C54,Table8[Team],0))</f>
        <v>63.288705361027098</v>
      </c>
      <c r="L54" s="15">
        <f>INDEX(Table8[OPR],MATCH(D54,Table8[Team],0))</f>
        <v>71.564914761865097</v>
      </c>
      <c r="M54" s="15">
        <f>INDEX(Table8[OPR],MATCH(E54,Table8[Team],0))</f>
        <v>69.908905714088505</v>
      </c>
      <c r="N54" s="17">
        <f>INDEX(Table8[OPR],MATCH(F54,Table8[Team],0))</f>
        <v>88.051911663133893</v>
      </c>
      <c r="O54" s="15">
        <f>INDEX(Table8[OPR],MATCH(G54,Table8[Team],0))</f>
        <v>61.690907712806798</v>
      </c>
      <c r="P54" s="15">
        <f>INDEX(Table8[OPR],MATCH(H54,Table8[Team],0))</f>
        <v>23.409150218802299</v>
      </c>
      <c r="Q54" s="17">
        <f>INDEX(Table8[APR],MATCH(C54,Table8[Team],0))+INDEX(Table8[APR],MATCH(D54,Table8[Team],0))+INDEX(Table8[APR],MATCH(E54,Table8[Team],0))</f>
        <v>62.425084848785701</v>
      </c>
      <c r="R54" s="15">
        <f>INDEX(Table8[TPR],MATCH(C54,Table8[Team],0))+INDEX(Table8[TPR],MATCH(D54,Table8[Team],0))+INDEX(Table8[TPR],MATCH(E54,Table8[Team],0))</f>
        <v>54.974066123152397</v>
      </c>
      <c r="S54" s="15">
        <f>INDEX(Table8[AsPR],MATCH(C54,Table8[Team],0))+INDEX(Table8[AsPR],MATCH(D54,Table8[Team],0))+INDEX(Table8[AsPR],MATCH(E54,Table8[Team],0))</f>
        <v>51.566090847436939</v>
      </c>
      <c r="T54" s="15">
        <f>INDEX(Table8[TCPR],MATCH(C54,Table8[Team],0))+INDEX(Table8[TCPR],MATCH(D54,Table8[Team],0))+INDEX(Table8[TCPR],MATCH(E54,Table8[Team],0))</f>
        <v>35.9432077503022</v>
      </c>
      <c r="U54" s="17">
        <f>INDEX(Table8[APR],MATCH(F54,Table8[Team],0))+INDEX(Table8[APR],MATCH(G54,Table8[Team],0))+INDEX(Table8[APR],MATCH(H54,Table8[Team],0))</f>
        <v>41.97841735876456</v>
      </c>
      <c r="V54" s="15">
        <f>INDEX(Table8[TPR],MATCH(F54,Table8[Team],0))+INDEX(Table8[TPR],MATCH(G54,Table8[Team],0))+INDEX(Table8[TPR],MATCH(H54,Table8[Team],0))</f>
        <v>74.357977668340823</v>
      </c>
      <c r="W54" s="15">
        <f>INDEX(Table8[AsPR],MATCH(F54,Table8[Team],0))+INDEX(Table8[AsPR],MATCH(G54,Table8[Team],0))+INDEX(Table8[AsPR],MATCH(H54,Table8[Team],0))</f>
        <v>40.094974362944349</v>
      </c>
      <c r="X54" s="16">
        <f>INDEX(Table8[TCPR],MATCH(F54,Table8[Team],0))+INDEX(Table8[TCPR],MATCH(G54,Table8[Team],0))+INDEX(Table8[TCPR],MATCH(H54,Table8[Team],0))</f>
        <v>16.009485971710049</v>
      </c>
      <c r="Y54">
        <f t="shared" si="4"/>
        <v>1</v>
      </c>
      <c r="Z54">
        <f t="shared" si="3"/>
        <v>0</v>
      </c>
    </row>
    <row r="55" spans="1:26">
      <c r="A55" s="4" t="s">
        <v>227</v>
      </c>
      <c r="B55" s="5">
        <v>54</v>
      </c>
      <c r="C55" s="13">
        <v>932</v>
      </c>
      <c r="D55" s="9">
        <v>229</v>
      </c>
      <c r="E55" s="9">
        <v>781</v>
      </c>
      <c r="F55" s="13">
        <v>5030</v>
      </c>
      <c r="G55" s="9">
        <v>5041</v>
      </c>
      <c r="H55" s="9">
        <v>3959</v>
      </c>
      <c r="I55" s="17">
        <f t="shared" si="0"/>
        <v>154.63816082085668</v>
      </c>
      <c r="J55" s="15">
        <f t="shared" si="1"/>
        <v>119.3252325839388</v>
      </c>
      <c r="K55" s="17">
        <f>INDEX(Table8[OPR],MATCH(C55,Table8[Team],0))</f>
        <v>50.798912546778197</v>
      </c>
      <c r="L55" s="15">
        <f>INDEX(Table8[OPR],MATCH(D55,Table8[Team],0))</f>
        <v>14.074447213840299</v>
      </c>
      <c r="M55" s="15">
        <f>INDEX(Table8[OPR],MATCH(E55,Table8[Team],0))</f>
        <v>89.764801060238199</v>
      </c>
      <c r="N55" s="17">
        <f>INDEX(Table8[OPR],MATCH(F55,Table8[Team],0))</f>
        <v>44.676668200430598</v>
      </c>
      <c r="O55" s="15">
        <f>INDEX(Table8[OPR],MATCH(G55,Table8[Team],0))</f>
        <v>29.3145159172139</v>
      </c>
      <c r="P55" s="15">
        <f>INDEX(Table8[OPR],MATCH(H55,Table8[Team],0))</f>
        <v>45.334048466294298</v>
      </c>
      <c r="Q55" s="17">
        <f>INDEX(Table8[APR],MATCH(C55,Table8[Team],0))+INDEX(Table8[APR],MATCH(D55,Table8[Team],0))+INDEX(Table8[APR],MATCH(E55,Table8[Team],0))</f>
        <v>52.408085256537689</v>
      </c>
      <c r="R55" s="15">
        <f>INDEX(Table8[TPR],MATCH(C55,Table8[Team],0))+INDEX(Table8[TPR],MATCH(D55,Table8[Team],0))+INDEX(Table8[TPR],MATCH(E55,Table8[Team],0))</f>
        <v>43.732854236438271</v>
      </c>
      <c r="S55" s="15">
        <f>INDEX(Table8[AsPR],MATCH(C55,Table8[Team],0))+INDEX(Table8[AsPR],MATCH(D55,Table8[Team],0))+INDEX(Table8[AsPR],MATCH(E55,Table8[Team],0))</f>
        <v>33.785878760852</v>
      </c>
      <c r="T55" s="15">
        <f>INDEX(Table8[TCPR],MATCH(C55,Table8[Team],0))+INDEX(Table8[TCPR],MATCH(D55,Table8[Team],0))+INDEX(Table8[TCPR],MATCH(E55,Table8[Team],0))</f>
        <v>22.288948046329942</v>
      </c>
      <c r="U55" s="17">
        <f>INDEX(Table8[APR],MATCH(F55,Table8[Team],0))+INDEX(Table8[APR],MATCH(G55,Table8[Team],0))+INDEX(Table8[APR],MATCH(H55,Table8[Team],0))</f>
        <v>20.069239667631031</v>
      </c>
      <c r="V55" s="15">
        <f>INDEX(Table8[TPR],MATCH(F55,Table8[Team],0))+INDEX(Table8[TPR],MATCH(G55,Table8[Team],0))+INDEX(Table8[TPR],MATCH(H55,Table8[Team],0))</f>
        <v>59.655668795557098</v>
      </c>
      <c r="W55" s="15">
        <f>INDEX(Table8[AsPR],MATCH(F55,Table8[Team],0))+INDEX(Table8[AsPR],MATCH(G55,Table8[Team],0))+INDEX(Table8[AsPR],MATCH(H55,Table8[Team],0))</f>
        <v>13.940073472178749</v>
      </c>
      <c r="X55" s="16">
        <f>INDEX(Table8[TCPR],MATCH(F55,Table8[Team],0))+INDEX(Table8[TCPR],MATCH(G55,Table8[Team],0))+INDEX(Table8[TCPR],MATCH(H55,Table8[Team],0))</f>
        <v>26.470091473896119</v>
      </c>
      <c r="Y55">
        <f t="shared" si="4"/>
        <v>1</v>
      </c>
      <c r="Z55">
        <f t="shared" si="3"/>
        <v>0</v>
      </c>
    </row>
    <row r="56" spans="1:26">
      <c r="A56" s="4" t="s">
        <v>228</v>
      </c>
      <c r="B56" s="5">
        <v>55</v>
      </c>
      <c r="C56" s="13">
        <v>2198</v>
      </c>
      <c r="D56" s="9">
        <v>457</v>
      </c>
      <c r="E56" s="9">
        <v>1625</v>
      </c>
      <c r="F56" s="13">
        <v>4296</v>
      </c>
      <c r="G56" s="9">
        <v>4914</v>
      </c>
      <c r="H56" s="9">
        <v>3997</v>
      </c>
      <c r="I56" s="17">
        <f t="shared" si="0"/>
        <v>206.12425159530261</v>
      </c>
      <c r="J56" s="15">
        <f t="shared" si="1"/>
        <v>124.57761594008791</v>
      </c>
      <c r="K56" s="17">
        <f>INDEX(Table8[OPR],MATCH(C56,Table8[Team],0))</f>
        <v>37.306658903200997</v>
      </c>
      <c r="L56" s="15">
        <f>INDEX(Table8[OPR],MATCH(D56,Table8[Team],0))</f>
        <v>37.993462659767602</v>
      </c>
      <c r="M56" s="15">
        <f>INDEX(Table8[OPR],MATCH(E56,Table8[Team],0))</f>
        <v>130.82413003233401</v>
      </c>
      <c r="N56" s="17">
        <f>INDEX(Table8[OPR],MATCH(F56,Table8[Team],0))</f>
        <v>35.039810015716903</v>
      </c>
      <c r="O56" s="15">
        <f>INDEX(Table8[OPR],MATCH(G56,Table8[Team],0))</f>
        <v>70.246171703128596</v>
      </c>
      <c r="P56" s="15">
        <f>INDEX(Table8[OPR],MATCH(H56,Table8[Team],0))</f>
        <v>19.291634221242401</v>
      </c>
      <c r="Q56" s="17">
        <f>INDEX(Table8[APR],MATCH(C56,Table8[Team],0))+INDEX(Table8[APR],MATCH(D56,Table8[Team],0))+INDEX(Table8[APR],MATCH(E56,Table8[Team],0))</f>
        <v>54.159432449322857</v>
      </c>
      <c r="R56" s="15">
        <f>INDEX(Table8[TPR],MATCH(C56,Table8[Team],0))+INDEX(Table8[TPR],MATCH(D56,Table8[Team],0))+INDEX(Table8[TPR],MATCH(E56,Table8[Team],0))</f>
        <v>82.862753668242505</v>
      </c>
      <c r="S56" s="15">
        <f>INDEX(Table8[AsPR],MATCH(C56,Table8[Team],0))+INDEX(Table8[AsPR],MATCH(D56,Table8[Team],0))+INDEX(Table8[AsPR],MATCH(E56,Table8[Team],0))</f>
        <v>41.97761514644106</v>
      </c>
      <c r="T56" s="15">
        <f>INDEX(Table8[TCPR],MATCH(C56,Table8[Team],0))+INDEX(Table8[TCPR],MATCH(D56,Table8[Team],0))+INDEX(Table8[TCPR],MATCH(E56,Table8[Team],0))</f>
        <v>29.320889355405107</v>
      </c>
      <c r="U56" s="17">
        <f>INDEX(Table8[APR],MATCH(F56,Table8[Team],0))+INDEX(Table8[APR],MATCH(G56,Table8[Team],0))+INDEX(Table8[APR],MATCH(H56,Table8[Team],0))</f>
        <v>28.627425441499518</v>
      </c>
      <c r="V56" s="15">
        <f>INDEX(Table8[TPR],MATCH(F56,Table8[Team],0))+INDEX(Table8[TPR],MATCH(G56,Table8[Team],0))+INDEX(Table8[TPR],MATCH(H56,Table8[Team],0))</f>
        <v>19.86970876754474</v>
      </c>
      <c r="W56" s="15">
        <f>INDEX(Table8[AsPR],MATCH(F56,Table8[Team],0))+INDEX(Table8[AsPR],MATCH(G56,Table8[Team],0))+INDEX(Table8[AsPR],MATCH(H56,Table8[Team],0))</f>
        <v>51.685344731159198</v>
      </c>
      <c r="X56" s="16">
        <f>INDEX(Table8[TCPR],MATCH(F56,Table8[Team],0))+INDEX(Table8[TCPR],MATCH(G56,Table8[Team],0))+INDEX(Table8[TCPR],MATCH(H56,Table8[Team],0))</f>
        <v>24.919990134857436</v>
      </c>
      <c r="Y56">
        <f t="shared" si="4"/>
        <v>1</v>
      </c>
      <c r="Z56">
        <f t="shared" si="3"/>
        <v>0</v>
      </c>
    </row>
    <row r="57" spans="1:26">
      <c r="A57" s="4" t="s">
        <v>229</v>
      </c>
      <c r="B57" s="5">
        <v>56</v>
      </c>
      <c r="C57" s="13">
        <v>3620</v>
      </c>
      <c r="D57" s="9">
        <v>1089</v>
      </c>
      <c r="E57" s="9">
        <v>329</v>
      </c>
      <c r="F57" s="13">
        <v>1538</v>
      </c>
      <c r="G57" s="9">
        <v>4778</v>
      </c>
      <c r="H57" s="9">
        <v>2341</v>
      </c>
      <c r="I57" s="17">
        <f t="shared" si="0"/>
        <v>196.78117568584099</v>
      </c>
      <c r="J57" s="15">
        <f t="shared" si="1"/>
        <v>177.91750911110839</v>
      </c>
      <c r="K57" s="17">
        <f>INDEX(Table8[OPR],MATCH(C57,Table8[Team],0))</f>
        <v>66.477941636620798</v>
      </c>
      <c r="L57" s="15">
        <f>INDEX(Table8[OPR],MATCH(D57,Table8[Team],0))</f>
        <v>75.100122129234094</v>
      </c>
      <c r="M57" s="15">
        <f>INDEX(Table8[OPR],MATCH(E57,Table8[Team],0))</f>
        <v>55.2031119199861</v>
      </c>
      <c r="N57" s="17">
        <f>INDEX(Table8[OPR],MATCH(F57,Table8[Team],0))</f>
        <v>84.869011257695902</v>
      </c>
      <c r="O57" s="15">
        <f>INDEX(Table8[OPR],MATCH(G57,Table8[Team],0))</f>
        <v>44.726753068152497</v>
      </c>
      <c r="P57" s="15">
        <f>INDEX(Table8[OPR],MATCH(H57,Table8[Team],0))</f>
        <v>48.321744785260002</v>
      </c>
      <c r="Q57" s="17">
        <f>INDEX(Table8[APR],MATCH(C57,Table8[Team],0))+INDEX(Table8[APR],MATCH(D57,Table8[Team],0))+INDEX(Table8[APR],MATCH(E57,Table8[Team],0))</f>
        <v>51.185750967961603</v>
      </c>
      <c r="R57" s="15">
        <f>INDEX(Table8[TPR],MATCH(C57,Table8[Team],0))+INDEX(Table8[TPR],MATCH(D57,Table8[Team],0))+INDEX(Table8[TPR],MATCH(E57,Table8[Team],0))</f>
        <v>53.457013590028446</v>
      </c>
      <c r="S57" s="15">
        <f>INDEX(Table8[AsPR],MATCH(C57,Table8[Team],0))+INDEX(Table8[AsPR],MATCH(D57,Table8[Team],0))+INDEX(Table8[AsPR],MATCH(E57,Table8[Team],0))</f>
        <v>54.452861504853203</v>
      </c>
      <c r="T57" s="15">
        <f>INDEX(Table8[TCPR],MATCH(C57,Table8[Team],0))+INDEX(Table8[TCPR],MATCH(D57,Table8[Team],0))+INDEX(Table8[TCPR],MATCH(E57,Table8[Team],0))</f>
        <v>39.063953072681159</v>
      </c>
      <c r="U57" s="17">
        <f>INDEX(Table8[APR],MATCH(F57,Table8[Team],0))+INDEX(Table8[APR],MATCH(G57,Table8[Team],0))+INDEX(Table8[APR],MATCH(H57,Table8[Team],0))</f>
        <v>51.174566239776439</v>
      </c>
      <c r="V57" s="15">
        <f>INDEX(Table8[TPR],MATCH(F57,Table8[Team],0))+INDEX(Table8[TPR],MATCH(G57,Table8[Team],0))+INDEX(Table8[TPR],MATCH(H57,Table8[Team],0))</f>
        <v>65.217395216322203</v>
      </c>
      <c r="W57" s="15">
        <f>INDEX(Table8[AsPR],MATCH(F57,Table8[Team],0))+INDEX(Table8[AsPR],MATCH(G57,Table8[Team],0))+INDEX(Table8[AsPR],MATCH(H57,Table8[Team],0))</f>
        <v>32.382188956892051</v>
      </c>
      <c r="X57" s="16">
        <f>INDEX(Table8[TCPR],MATCH(F57,Table8[Team],0))+INDEX(Table8[TCPR],MATCH(G57,Table8[Team],0))+INDEX(Table8[TCPR],MATCH(H57,Table8[Team],0))</f>
        <v>32.264514150630518</v>
      </c>
      <c r="Y57">
        <f t="shared" si="4"/>
        <v>1</v>
      </c>
      <c r="Z57">
        <f t="shared" si="3"/>
        <v>0</v>
      </c>
    </row>
    <row r="58" spans="1:26">
      <c r="A58" s="4" t="s">
        <v>230</v>
      </c>
      <c r="B58" s="5">
        <v>57</v>
      </c>
      <c r="C58" s="13">
        <v>319</v>
      </c>
      <c r="D58" s="9">
        <v>4013</v>
      </c>
      <c r="E58" s="9">
        <v>5006</v>
      </c>
      <c r="F58" s="13">
        <v>900</v>
      </c>
      <c r="G58" s="9">
        <v>2444</v>
      </c>
      <c r="H58" s="9">
        <v>4911</v>
      </c>
      <c r="I58" s="17">
        <f t="shared" si="0"/>
        <v>124.5943599598217</v>
      </c>
      <c r="J58" s="15">
        <f t="shared" si="1"/>
        <v>159.11678537561781</v>
      </c>
      <c r="K58" s="17">
        <f>INDEX(Table8[OPR],MATCH(C58,Table8[Team],0))</f>
        <v>72.103287589249902</v>
      </c>
      <c r="L58" s="15">
        <f>INDEX(Table8[OPR],MATCH(D58,Table8[Team],0))</f>
        <v>11.7993755478469</v>
      </c>
      <c r="M58" s="15">
        <f>INDEX(Table8[OPR],MATCH(E58,Table8[Team],0))</f>
        <v>40.6916968227249</v>
      </c>
      <c r="N58" s="17">
        <f>INDEX(Table8[OPR],MATCH(F58,Table8[Team],0))</f>
        <v>65.380528721052499</v>
      </c>
      <c r="O58" s="15">
        <f>INDEX(Table8[OPR],MATCH(G58,Table8[Team],0))</f>
        <v>12.0786568671361</v>
      </c>
      <c r="P58" s="15">
        <f>INDEX(Table8[OPR],MATCH(H58,Table8[Team],0))</f>
        <v>81.657599787429206</v>
      </c>
      <c r="Q58" s="17">
        <f>INDEX(Table8[APR],MATCH(C58,Table8[Team],0))+INDEX(Table8[APR],MATCH(D58,Table8[Team],0))+INDEX(Table8[APR],MATCH(E58,Table8[Team],0))</f>
        <v>20.528037641436498</v>
      </c>
      <c r="R58" s="15">
        <f>INDEX(Table8[TPR],MATCH(C58,Table8[Team],0))+INDEX(Table8[TPR],MATCH(D58,Table8[Team],0))+INDEX(Table8[TPR],MATCH(E58,Table8[Team],0))</f>
        <v>60.893995654690599</v>
      </c>
      <c r="S58" s="15">
        <f>INDEX(Table8[AsPR],MATCH(C58,Table8[Team],0))+INDEX(Table8[AsPR],MATCH(D58,Table8[Team],0))+INDEX(Table8[AsPR],MATCH(E58,Table8[Team],0))</f>
        <v>31.341521210429917</v>
      </c>
      <c r="T58" s="15">
        <f>INDEX(Table8[TCPR],MATCH(C58,Table8[Team],0))+INDEX(Table8[TCPR],MATCH(D58,Table8[Team],0))+INDEX(Table8[TCPR],MATCH(E58,Table8[Team],0))</f>
        <v>12.580203045351176</v>
      </c>
      <c r="U58" s="17">
        <f>INDEX(Table8[APR],MATCH(F58,Table8[Team],0))+INDEX(Table8[APR],MATCH(G58,Table8[Team],0))+INDEX(Table8[APR],MATCH(H58,Table8[Team],0))</f>
        <v>53.395430111550048</v>
      </c>
      <c r="V58" s="15">
        <f>INDEX(Table8[TPR],MATCH(F58,Table8[Team],0))+INDEX(Table8[TPR],MATCH(G58,Table8[Team],0))+INDEX(Table8[TPR],MATCH(H58,Table8[Team],0))</f>
        <v>39.446547570751406</v>
      </c>
      <c r="W58" s="15">
        <f>INDEX(Table8[AsPR],MATCH(F58,Table8[Team],0))+INDEX(Table8[AsPR],MATCH(G58,Table8[Team],0))+INDEX(Table8[AsPR],MATCH(H58,Table8[Team],0))</f>
        <v>26.221966360803471</v>
      </c>
      <c r="X58" s="16">
        <f>INDEX(Table8[TCPR],MATCH(F58,Table8[Team],0))+INDEX(Table8[TCPR],MATCH(G58,Table8[Team],0))+INDEX(Table8[TCPR],MATCH(H58,Table8[Team],0))</f>
        <v>41.365019125395804</v>
      </c>
      <c r="Y58">
        <f t="shared" si="4"/>
        <v>0</v>
      </c>
      <c r="Z58">
        <f t="shared" si="3"/>
        <v>1</v>
      </c>
    </row>
    <row r="59" spans="1:26">
      <c r="A59" s="4" t="s">
        <v>231</v>
      </c>
      <c r="B59" s="5">
        <v>58</v>
      </c>
      <c r="C59" s="13">
        <v>399</v>
      </c>
      <c r="D59" s="9">
        <v>2557</v>
      </c>
      <c r="E59" s="9">
        <v>4547</v>
      </c>
      <c r="F59" s="13">
        <v>3492</v>
      </c>
      <c r="G59" s="9">
        <v>1939</v>
      </c>
      <c r="H59" s="9">
        <v>4933</v>
      </c>
      <c r="I59" s="17">
        <f t="shared" si="0"/>
        <v>152.2359010423346</v>
      </c>
      <c r="J59" s="15">
        <f t="shared" si="1"/>
        <v>85.745260740743817</v>
      </c>
      <c r="K59" s="17">
        <f>INDEX(Table8[OPR],MATCH(C59,Table8[Team],0))</f>
        <v>70.501674089405</v>
      </c>
      <c r="L59" s="15">
        <f>INDEX(Table8[OPR],MATCH(D59,Table8[Team],0))</f>
        <v>54.1403549450444</v>
      </c>
      <c r="M59" s="15">
        <f>INDEX(Table8[OPR],MATCH(E59,Table8[Team],0))</f>
        <v>27.593872007885199</v>
      </c>
      <c r="N59" s="17">
        <f>INDEX(Table8[OPR],MATCH(F59,Table8[Team],0))</f>
        <v>25.005007116716101</v>
      </c>
      <c r="O59" s="15">
        <f>INDEX(Table8[OPR],MATCH(G59,Table8[Team],0))</f>
        <v>45.898238606720703</v>
      </c>
      <c r="P59" s="15">
        <f>INDEX(Table8[OPR],MATCH(H59,Table8[Team],0))</f>
        <v>14.842015017307</v>
      </c>
      <c r="Q59" s="17">
        <f>INDEX(Table8[APR],MATCH(C59,Table8[Team],0))+INDEX(Table8[APR],MATCH(D59,Table8[Team],0))+INDEX(Table8[APR],MATCH(E59,Table8[Team],0))</f>
        <v>52.291332378761503</v>
      </c>
      <c r="R59" s="15">
        <f>INDEX(Table8[TPR],MATCH(C59,Table8[Team],0))+INDEX(Table8[TPR],MATCH(D59,Table8[Team],0))+INDEX(Table8[TPR],MATCH(E59,Table8[Team],0))</f>
        <v>21.720585107741243</v>
      </c>
      <c r="S59" s="15">
        <f>INDEX(Table8[AsPR],MATCH(C59,Table8[Team],0))+INDEX(Table8[AsPR],MATCH(D59,Table8[Team],0))+INDEX(Table8[AsPR],MATCH(E59,Table8[Team],0))</f>
        <v>52.233849280645003</v>
      </c>
      <c r="T59" s="15">
        <f>INDEX(Table8[TCPR],MATCH(C59,Table8[Team],0))+INDEX(Table8[TCPR],MATCH(D59,Table8[Team],0))+INDEX(Table8[TCPR],MATCH(E59,Table8[Team],0))</f>
        <v>25.662819979886621</v>
      </c>
      <c r="U59" s="17">
        <f>INDEX(Table8[APR],MATCH(F59,Table8[Team],0))+INDEX(Table8[APR],MATCH(G59,Table8[Team],0))+INDEX(Table8[APR],MATCH(H59,Table8[Team],0))</f>
        <v>27.181122217753988</v>
      </c>
      <c r="V59" s="15">
        <f>INDEX(Table8[TPR],MATCH(F59,Table8[Team],0))+INDEX(Table8[TPR],MATCH(G59,Table8[Team],0))+INDEX(Table8[TPR],MATCH(H59,Table8[Team],0))</f>
        <v>17.759547870125228</v>
      </c>
      <c r="W59" s="15">
        <f>INDEX(Table8[AsPR],MATCH(F59,Table8[Team],0))+INDEX(Table8[AsPR],MATCH(G59,Table8[Team],0))+INDEX(Table8[AsPR],MATCH(H59,Table8[Team],0))</f>
        <v>31.727070984962147</v>
      </c>
      <c r="X59" s="16">
        <f>INDEX(Table8[TCPR],MATCH(F59,Table8[Team],0))+INDEX(Table8[TCPR],MATCH(G59,Table8[Team],0))+INDEX(Table8[TCPR],MATCH(H59,Table8[Team],0))</f>
        <v>11.18287360165618</v>
      </c>
      <c r="Y59">
        <f t="shared" si="4"/>
        <v>1</v>
      </c>
      <c r="Z59">
        <f t="shared" si="3"/>
        <v>0</v>
      </c>
    </row>
    <row r="60" spans="1:26">
      <c r="A60" s="4" t="s">
        <v>232</v>
      </c>
      <c r="B60" s="5">
        <v>59</v>
      </c>
      <c r="C60" s="13">
        <v>357</v>
      </c>
      <c r="D60" s="9">
        <v>2485</v>
      </c>
      <c r="E60" s="9">
        <v>1918</v>
      </c>
      <c r="F60" s="13">
        <v>2137</v>
      </c>
      <c r="G60" s="9">
        <v>1477</v>
      </c>
      <c r="H60" s="9">
        <v>2056</v>
      </c>
      <c r="I60" s="17">
        <f t="shared" si="0"/>
        <v>297.15138471896017</v>
      </c>
      <c r="J60" s="15">
        <f t="shared" si="1"/>
        <v>315.9226667607262</v>
      </c>
      <c r="K60" s="17">
        <f>INDEX(Table8[OPR],MATCH(C60,Table8[Team],0))</f>
        <v>83.746664133360198</v>
      </c>
      <c r="L60" s="15">
        <f>INDEX(Table8[OPR],MATCH(D60,Table8[Team],0))</f>
        <v>107.93311288193399</v>
      </c>
      <c r="M60" s="15">
        <f>INDEX(Table8[OPR],MATCH(E60,Table8[Team],0))</f>
        <v>105.471607703666</v>
      </c>
      <c r="N60" s="17">
        <f>INDEX(Table8[OPR],MATCH(F60,Table8[Team],0))</f>
        <v>87.371123904326197</v>
      </c>
      <c r="O60" s="15">
        <f>INDEX(Table8[OPR],MATCH(G60,Table8[Team],0))</f>
        <v>108.29061524989299</v>
      </c>
      <c r="P60" s="15">
        <f>INDEX(Table8[OPR],MATCH(H60,Table8[Team],0))</f>
        <v>120.260927606507</v>
      </c>
      <c r="Q60" s="17">
        <f>INDEX(Table8[APR],MATCH(C60,Table8[Team],0))+INDEX(Table8[APR],MATCH(D60,Table8[Team],0))+INDEX(Table8[APR],MATCH(E60,Table8[Team],0))</f>
        <v>73.362268218789893</v>
      </c>
      <c r="R60" s="15">
        <f>INDEX(Table8[TPR],MATCH(C60,Table8[Team],0))+INDEX(Table8[TPR],MATCH(D60,Table8[Team],0))+INDEX(Table8[TPR],MATCH(E60,Table8[Team],0))</f>
        <v>110.79379514221959</v>
      </c>
      <c r="S60" s="15">
        <f>INDEX(Table8[AsPR],MATCH(C60,Table8[Team],0))+INDEX(Table8[AsPR],MATCH(D60,Table8[Team],0))+INDEX(Table8[AsPR],MATCH(E60,Table8[Team],0))</f>
        <v>80.013184384036009</v>
      </c>
      <c r="T60" s="15">
        <f>INDEX(Table8[TCPR],MATCH(C60,Table8[Team],0))+INDEX(Table8[TCPR],MATCH(D60,Table8[Team],0))+INDEX(Table8[TCPR],MATCH(E60,Table8[Team],0))</f>
        <v>32.908406936782654</v>
      </c>
      <c r="U60" s="17">
        <f>INDEX(Table8[APR],MATCH(F60,Table8[Team],0))+INDEX(Table8[APR],MATCH(G60,Table8[Team],0))+INDEX(Table8[APR],MATCH(H60,Table8[Team],0))</f>
        <v>82.259277630356394</v>
      </c>
      <c r="V60" s="15">
        <f>INDEX(Table8[TPR],MATCH(F60,Table8[Team],0))+INDEX(Table8[TPR],MATCH(G60,Table8[Team],0))+INDEX(Table8[TPR],MATCH(H60,Table8[Team],0))</f>
        <v>98.179473205562303</v>
      </c>
      <c r="W60" s="15">
        <f>INDEX(Table8[AsPR],MATCH(F60,Table8[Team],0))+INDEX(Table8[AsPR],MATCH(G60,Table8[Team],0))+INDEX(Table8[AsPR],MATCH(H60,Table8[Team],0))</f>
        <v>99.411367374198591</v>
      </c>
      <c r="X60" s="16">
        <f>INDEX(Table8[TCPR],MATCH(F60,Table8[Team],0))+INDEX(Table8[TCPR],MATCH(G60,Table8[Team],0))+INDEX(Table8[TCPR],MATCH(H60,Table8[Team],0))</f>
        <v>39.208946063745941</v>
      </c>
      <c r="Y60">
        <f t="shared" si="4"/>
        <v>0</v>
      </c>
      <c r="Z60">
        <f t="shared" si="3"/>
        <v>1</v>
      </c>
    </row>
    <row r="61" spans="1:26">
      <c r="A61" s="4" t="s">
        <v>233</v>
      </c>
      <c r="B61" s="5">
        <v>60</v>
      </c>
      <c r="C61" s="13">
        <v>3393</v>
      </c>
      <c r="D61" s="9">
        <v>4946</v>
      </c>
      <c r="E61" s="9">
        <v>639</v>
      </c>
      <c r="F61" s="13">
        <v>2576</v>
      </c>
      <c r="G61" s="9">
        <v>4950</v>
      </c>
      <c r="H61" s="9">
        <v>2590</v>
      </c>
      <c r="I61" s="17">
        <f t="shared" si="0"/>
        <v>219.78427980827479</v>
      </c>
      <c r="J61" s="15">
        <f t="shared" si="1"/>
        <v>131.5830555752259</v>
      </c>
      <c r="K61" s="17">
        <f>INDEX(Table8[OPR],MATCH(C61,Table8[Team],0))</f>
        <v>89.721598903609802</v>
      </c>
      <c r="L61" s="15">
        <f>INDEX(Table8[OPR],MATCH(D61,Table8[Team],0))</f>
        <v>62.883699284737602</v>
      </c>
      <c r="M61" s="15">
        <f>INDEX(Table8[OPR],MATCH(E61,Table8[Team],0))</f>
        <v>67.178981619927399</v>
      </c>
      <c r="N61" s="17">
        <f>INDEX(Table8[OPR],MATCH(F61,Table8[Team],0))</f>
        <v>21.156041448086299</v>
      </c>
      <c r="O61" s="15">
        <f>INDEX(Table8[OPR],MATCH(G61,Table8[Team],0))</f>
        <v>6.4218908509645898</v>
      </c>
      <c r="P61" s="15">
        <f>INDEX(Table8[OPR],MATCH(H61,Table8[Team],0))</f>
        <v>104.005123276175</v>
      </c>
      <c r="Q61" s="17">
        <f>INDEX(Table8[APR],MATCH(C61,Table8[Team],0))+INDEX(Table8[APR],MATCH(D61,Table8[Team],0))+INDEX(Table8[APR],MATCH(E61,Table8[Team],0))</f>
        <v>44.1473599089028</v>
      </c>
      <c r="R61" s="15">
        <f>INDEX(Table8[TPR],MATCH(C61,Table8[Team],0))+INDEX(Table8[TPR],MATCH(D61,Table8[Team],0))+INDEX(Table8[TPR],MATCH(E61,Table8[Team],0))</f>
        <v>73.763639552974297</v>
      </c>
      <c r="S61" s="15">
        <f>INDEX(Table8[AsPR],MATCH(C61,Table8[Team],0))+INDEX(Table8[AsPR],MATCH(D61,Table8[Team],0))+INDEX(Table8[AsPR],MATCH(E61,Table8[Team],0))</f>
        <v>51.980610823130803</v>
      </c>
      <c r="T61" s="15">
        <f>INDEX(Table8[TCPR],MATCH(C61,Table8[Team],0))+INDEX(Table8[TCPR],MATCH(D61,Table8[Team],0))+INDEX(Table8[TCPR],MATCH(E61,Table8[Team],0))</f>
        <v>49.852331821611799</v>
      </c>
      <c r="U61" s="17">
        <f>INDEX(Table8[APR],MATCH(F61,Table8[Team],0))+INDEX(Table8[APR],MATCH(G61,Table8[Team],0))+INDEX(Table8[APR],MATCH(H61,Table8[Team],0))</f>
        <v>59.853458937101742</v>
      </c>
      <c r="V61" s="15">
        <f>INDEX(Table8[TPR],MATCH(F61,Table8[Team],0))+INDEX(Table8[TPR],MATCH(G61,Table8[Team],0))+INDEX(Table8[TPR],MATCH(H61,Table8[Team],0))</f>
        <v>33.477156739041071</v>
      </c>
      <c r="W61" s="15">
        <f>INDEX(Table8[AsPR],MATCH(F61,Table8[Team],0))+INDEX(Table8[AsPR],MATCH(G61,Table8[Team],0))+INDEX(Table8[AsPR],MATCH(H61,Table8[Team],0))</f>
        <v>28.239272539396747</v>
      </c>
      <c r="X61" s="16">
        <f>INDEX(Table8[TCPR],MATCH(F61,Table8[Team],0))+INDEX(Table8[TCPR],MATCH(G61,Table8[Team],0))+INDEX(Table8[TCPR],MATCH(H61,Table8[Team],0))</f>
        <v>11.446355638935682</v>
      </c>
      <c r="Y61">
        <f t="shared" si="4"/>
        <v>1</v>
      </c>
      <c r="Z61">
        <f t="shared" si="3"/>
        <v>0</v>
      </c>
    </row>
    <row r="62" spans="1:26">
      <c r="A62" s="4" t="s">
        <v>234</v>
      </c>
      <c r="B62" s="5">
        <v>61</v>
      </c>
      <c r="C62" s="13">
        <v>4265</v>
      </c>
      <c r="D62" s="9">
        <v>422</v>
      </c>
      <c r="E62" s="9">
        <v>2202</v>
      </c>
      <c r="F62" s="13">
        <v>4583</v>
      </c>
      <c r="G62" s="9">
        <v>4925</v>
      </c>
      <c r="H62" s="9">
        <v>334</v>
      </c>
      <c r="I62" s="17">
        <f t="shared" si="0"/>
        <v>129.8461035766602</v>
      </c>
      <c r="J62" s="15">
        <f t="shared" si="1"/>
        <v>134.7052005592397</v>
      </c>
      <c r="K62" s="17">
        <f>INDEX(Table8[OPR],MATCH(C62,Table8[Team],0))</f>
        <v>70.579318958169395</v>
      </c>
      <c r="L62" s="15">
        <f>INDEX(Table8[OPR],MATCH(D62,Table8[Team],0))</f>
        <v>15.678239206002401</v>
      </c>
      <c r="M62" s="15">
        <f>INDEX(Table8[OPR],MATCH(E62,Table8[Team],0))</f>
        <v>43.588545412488401</v>
      </c>
      <c r="N62" s="17">
        <f>INDEX(Table8[OPR],MATCH(F62,Table8[Team],0))</f>
        <v>20.673548353436502</v>
      </c>
      <c r="O62" s="15">
        <f>INDEX(Table8[OPR],MATCH(G62,Table8[Team],0))</f>
        <v>41.912395107532397</v>
      </c>
      <c r="P62" s="15">
        <f>INDEX(Table8[OPR],MATCH(H62,Table8[Team],0))</f>
        <v>72.119257098270793</v>
      </c>
      <c r="Q62" s="17">
        <f>INDEX(Table8[APR],MATCH(C62,Table8[Team],0))+INDEX(Table8[APR],MATCH(D62,Table8[Team],0))+INDEX(Table8[APR],MATCH(E62,Table8[Team],0))</f>
        <v>52.539512274119843</v>
      </c>
      <c r="R62" s="15">
        <f>INDEX(Table8[TPR],MATCH(C62,Table8[Team],0))+INDEX(Table8[TPR],MATCH(D62,Table8[Team],0))+INDEX(Table8[TPR],MATCH(E62,Table8[Team],0))</f>
        <v>0.89362682678494032</v>
      </c>
      <c r="S62" s="15">
        <f>INDEX(Table8[AsPR],MATCH(C62,Table8[Team],0))+INDEX(Table8[AsPR],MATCH(D62,Table8[Team],0))+INDEX(Table8[AsPR],MATCH(E62,Table8[Team],0))</f>
        <v>41.610090619902401</v>
      </c>
      <c r="T62" s="15">
        <f>INDEX(Table8[TCPR],MATCH(C62,Table8[Team],0))+INDEX(Table8[TCPR],MATCH(D62,Table8[Team],0))+INDEX(Table8[TCPR],MATCH(E62,Table8[Team],0))</f>
        <v>34.534481692874976</v>
      </c>
      <c r="U62" s="17">
        <f>INDEX(Table8[APR],MATCH(F62,Table8[Team],0))+INDEX(Table8[APR],MATCH(G62,Table8[Team],0))+INDEX(Table8[APR],MATCH(H62,Table8[Team],0))</f>
        <v>28.403402280320158</v>
      </c>
      <c r="V62" s="15">
        <f>INDEX(Table8[TPR],MATCH(F62,Table8[Team],0))+INDEX(Table8[TPR],MATCH(G62,Table8[Team],0))+INDEX(Table8[TPR],MATCH(H62,Table8[Team],0))</f>
        <v>41.083602848493697</v>
      </c>
      <c r="W62" s="15">
        <f>INDEX(Table8[AsPR],MATCH(F62,Table8[Team],0))+INDEX(Table8[AsPR],MATCH(G62,Table8[Team],0))+INDEX(Table8[AsPR],MATCH(H62,Table8[Team],0))</f>
        <v>46.061041270230824</v>
      </c>
      <c r="X62" s="16">
        <f>INDEX(Table8[TCPR],MATCH(F62,Table8[Team],0))+INDEX(Table8[TCPR],MATCH(G62,Table8[Team],0))+INDEX(Table8[TCPR],MATCH(H62,Table8[Team],0))</f>
        <v>15.95160737066635</v>
      </c>
      <c r="Y62">
        <f t="shared" si="4"/>
        <v>0</v>
      </c>
      <c r="Z62">
        <f t="shared" si="3"/>
        <v>1</v>
      </c>
    </row>
    <row r="63" spans="1:26">
      <c r="A63" s="4" t="s">
        <v>235</v>
      </c>
      <c r="B63" s="5">
        <v>62</v>
      </c>
      <c r="C63" s="13">
        <v>5123</v>
      </c>
      <c r="D63" s="9">
        <v>3525</v>
      </c>
      <c r="E63" s="9">
        <v>484</v>
      </c>
      <c r="F63" s="13">
        <v>1816</v>
      </c>
      <c r="G63" s="9">
        <v>2626</v>
      </c>
      <c r="H63" s="9">
        <v>527</v>
      </c>
      <c r="I63" s="17">
        <f t="shared" si="0"/>
        <v>128.22079556222315</v>
      </c>
      <c r="J63" s="15">
        <f t="shared" si="1"/>
        <v>110.5875860886606</v>
      </c>
      <c r="K63" s="17">
        <f>INDEX(Table8[OPR],MATCH(C63,Table8[Team],0))</f>
        <v>8.1270174339541494</v>
      </c>
      <c r="L63" s="15">
        <f>INDEX(Table8[OPR],MATCH(D63,Table8[Team],0))</f>
        <v>67.807139215941305</v>
      </c>
      <c r="M63" s="15">
        <f>INDEX(Table8[OPR],MATCH(E63,Table8[Team],0))</f>
        <v>52.286638912327703</v>
      </c>
      <c r="N63" s="17">
        <f>INDEX(Table8[OPR],MATCH(F63,Table8[Team],0))</f>
        <v>71.758295074300605</v>
      </c>
      <c r="O63" s="15">
        <f>INDEX(Table8[OPR],MATCH(G63,Table8[Team],0))</f>
        <v>12.1999268948286</v>
      </c>
      <c r="P63" s="15">
        <f>INDEX(Table8[OPR],MATCH(H63,Table8[Team],0))</f>
        <v>26.629364119531399</v>
      </c>
      <c r="Q63" s="17">
        <f>INDEX(Table8[APR],MATCH(C63,Table8[Team],0))+INDEX(Table8[APR],MATCH(D63,Table8[Team],0))+INDEX(Table8[APR],MATCH(E63,Table8[Team],0))</f>
        <v>46.92001273848372</v>
      </c>
      <c r="R63" s="15">
        <f>INDEX(Table8[TPR],MATCH(C63,Table8[Team],0))+INDEX(Table8[TPR],MATCH(D63,Table8[Team],0))+INDEX(Table8[TPR],MATCH(E63,Table8[Team],0))</f>
        <v>37.270272729393049</v>
      </c>
      <c r="S63" s="15">
        <f>INDEX(Table8[AsPR],MATCH(C63,Table8[Team],0))+INDEX(Table8[AsPR],MATCH(D63,Table8[Team],0))+INDEX(Table8[AsPR],MATCH(E63,Table8[Team],0))</f>
        <v>27.886884785127648</v>
      </c>
      <c r="T63" s="15">
        <f>INDEX(Table8[TCPR],MATCH(C63,Table8[Team],0))+INDEX(Table8[TCPR],MATCH(D63,Table8[Team],0))+INDEX(Table8[TCPR],MATCH(E63,Table8[Team],0))</f>
        <v>21.92904250243501</v>
      </c>
      <c r="U63" s="17">
        <f>INDEX(Table8[APR],MATCH(F63,Table8[Team],0))+INDEX(Table8[APR],MATCH(G63,Table8[Team],0))+INDEX(Table8[APR],MATCH(H63,Table8[Team],0))</f>
        <v>39.79253315745278</v>
      </c>
      <c r="V63" s="15">
        <f>INDEX(Table8[TPR],MATCH(F63,Table8[Team],0))+INDEX(Table8[TPR],MATCH(G63,Table8[Team],0))+INDEX(Table8[TPR],MATCH(H63,Table8[Team],0))</f>
        <v>23.018911150675436</v>
      </c>
      <c r="W63" s="15">
        <f>INDEX(Table8[AsPR],MATCH(F63,Table8[Team],0))+INDEX(Table8[AsPR],MATCH(G63,Table8[Team],0))+INDEX(Table8[AsPR],MATCH(H63,Table8[Team],0))</f>
        <v>25.733398328889017</v>
      </c>
      <c r="X63" s="16">
        <f>INDEX(Table8[TCPR],MATCH(F63,Table8[Team],0))+INDEX(Table8[TCPR],MATCH(G63,Table8[Team],0))+INDEX(Table8[TCPR],MATCH(H63,Table8[Team],0))</f>
        <v>24.051112965238271</v>
      </c>
      <c r="Y63">
        <f t="shared" si="4"/>
        <v>1</v>
      </c>
      <c r="Z63">
        <f t="shared" si="3"/>
        <v>0</v>
      </c>
    </row>
    <row r="64" spans="1:26">
      <c r="A64" s="4" t="s">
        <v>236</v>
      </c>
      <c r="B64" s="5">
        <v>63</v>
      </c>
      <c r="C64" s="13">
        <v>5299</v>
      </c>
      <c r="D64" s="9">
        <v>1662</v>
      </c>
      <c r="E64" s="9">
        <v>1519</v>
      </c>
      <c r="F64" s="13">
        <v>175</v>
      </c>
      <c r="G64" s="9">
        <v>3158</v>
      </c>
      <c r="H64" s="9">
        <v>3354</v>
      </c>
      <c r="I64" s="17">
        <f t="shared" si="0"/>
        <v>146.1458619181677</v>
      </c>
      <c r="J64" s="15">
        <f t="shared" si="1"/>
        <v>169.62689914746429</v>
      </c>
      <c r="K64" s="17">
        <f>INDEX(Table8[OPR],MATCH(C64,Table8[Team],0))</f>
        <v>34.263483283998397</v>
      </c>
      <c r="L64" s="15">
        <f>INDEX(Table8[OPR],MATCH(D64,Table8[Team],0))</f>
        <v>24.070151718203999</v>
      </c>
      <c r="M64" s="15">
        <f>INDEX(Table8[OPR],MATCH(E64,Table8[Team],0))</f>
        <v>87.812226915965297</v>
      </c>
      <c r="N64" s="17">
        <f>INDEX(Table8[OPR],MATCH(F64,Table8[Team],0))</f>
        <v>82.674845396441498</v>
      </c>
      <c r="O64" s="15">
        <f>INDEX(Table8[OPR],MATCH(G64,Table8[Team],0))</f>
        <v>67.190564807896294</v>
      </c>
      <c r="P64" s="15">
        <f>INDEX(Table8[OPR],MATCH(H64,Table8[Team],0))</f>
        <v>19.761488943126501</v>
      </c>
      <c r="Q64" s="17">
        <f>INDEX(Table8[APR],MATCH(C64,Table8[Team],0))+INDEX(Table8[APR],MATCH(D64,Table8[Team],0))+INDEX(Table8[APR],MATCH(E64,Table8[Team],0))</f>
        <v>49.119529762758397</v>
      </c>
      <c r="R64" s="15">
        <f>INDEX(Table8[TPR],MATCH(C64,Table8[Team],0))+INDEX(Table8[TPR],MATCH(D64,Table8[Team],0))+INDEX(Table8[TPR],MATCH(E64,Table8[Team],0))</f>
        <v>42.300733448025703</v>
      </c>
      <c r="S64" s="15">
        <f>INDEX(Table8[AsPR],MATCH(C64,Table8[Team],0))+INDEX(Table8[AsPR],MATCH(D64,Table8[Team],0))+INDEX(Table8[AsPR],MATCH(E64,Table8[Team],0))</f>
        <v>27.017395485436772</v>
      </c>
      <c r="T64" s="15">
        <f>INDEX(Table8[TCPR],MATCH(C64,Table8[Team],0))+INDEX(Table8[TCPR],MATCH(D64,Table8[Team],0))+INDEX(Table8[TCPR],MATCH(E64,Table8[Team],0))</f>
        <v>30.411056573641751</v>
      </c>
      <c r="U64" s="17">
        <f>INDEX(Table8[APR],MATCH(F64,Table8[Team],0))+INDEX(Table8[APR],MATCH(G64,Table8[Team],0))+INDEX(Table8[APR],MATCH(H64,Table8[Team],0))</f>
        <v>38.391933192789757</v>
      </c>
      <c r="V64" s="15">
        <f>INDEX(Table8[TPR],MATCH(F64,Table8[Team],0))+INDEX(Table8[TPR],MATCH(G64,Table8[Team],0))+INDEX(Table8[TPR],MATCH(H64,Table8[Team],0))</f>
        <v>65.887883183222101</v>
      </c>
      <c r="W64" s="15">
        <f>INDEX(Table8[AsPR],MATCH(F64,Table8[Team],0))+INDEX(Table8[AsPR],MATCH(G64,Table8[Team],0))+INDEX(Table8[AsPR],MATCH(H64,Table8[Team],0))</f>
        <v>22.142512389647848</v>
      </c>
      <c r="X64" s="16">
        <f>INDEX(Table8[TCPR],MATCH(F64,Table8[Team],0))+INDEX(Table8[TCPR],MATCH(G64,Table8[Team],0))+INDEX(Table8[TCPR],MATCH(H64,Table8[Team],0))</f>
        <v>45.255616202574473</v>
      </c>
      <c r="Y64">
        <f t="shared" si="4"/>
        <v>0</v>
      </c>
      <c r="Z64">
        <f t="shared" si="3"/>
        <v>1</v>
      </c>
    </row>
    <row r="65" spans="1:26">
      <c r="A65" s="4" t="s">
        <v>237</v>
      </c>
      <c r="B65" s="5">
        <v>64</v>
      </c>
      <c r="C65" s="13">
        <v>2607</v>
      </c>
      <c r="D65" s="9">
        <v>4707</v>
      </c>
      <c r="E65" s="9">
        <v>2158</v>
      </c>
      <c r="F65" s="13">
        <v>4930</v>
      </c>
      <c r="G65" s="9">
        <v>2180</v>
      </c>
      <c r="H65" s="9">
        <v>5288</v>
      </c>
      <c r="I65" s="17">
        <f t="shared" si="0"/>
        <v>152.6399956871839</v>
      </c>
      <c r="J65" s="15">
        <f t="shared" si="1"/>
        <v>131.4125749344222</v>
      </c>
      <c r="K65" s="17">
        <f>INDEX(Table8[OPR],MATCH(C65,Table8[Team],0))</f>
        <v>80.391220426326797</v>
      </c>
      <c r="L65" s="15">
        <f>INDEX(Table8[OPR],MATCH(D65,Table8[Team],0))</f>
        <v>10.132629792568</v>
      </c>
      <c r="M65" s="15">
        <f>INDEX(Table8[OPR],MATCH(E65,Table8[Team],0))</f>
        <v>62.116145468289098</v>
      </c>
      <c r="N65" s="17">
        <f>INDEX(Table8[OPR],MATCH(F65,Table8[Team],0))</f>
        <v>47.920990918616702</v>
      </c>
      <c r="O65" s="15">
        <f>INDEX(Table8[OPR],MATCH(G65,Table8[Team],0))</f>
        <v>69.718310551947198</v>
      </c>
      <c r="P65" s="15">
        <f>INDEX(Table8[OPR],MATCH(H65,Table8[Team],0))</f>
        <v>13.773273463858301</v>
      </c>
      <c r="Q65" s="17">
        <f>INDEX(Table8[APR],MATCH(C65,Table8[Team],0))+INDEX(Table8[APR],MATCH(D65,Table8[Team],0))+INDEX(Table8[APR],MATCH(E65,Table8[Team],0))</f>
        <v>58.753297929000105</v>
      </c>
      <c r="R65" s="15">
        <f>INDEX(Table8[TPR],MATCH(C65,Table8[Team],0))+INDEX(Table8[TPR],MATCH(D65,Table8[Team],0))+INDEX(Table8[TPR],MATCH(E65,Table8[Team],0))</f>
        <v>37.912379386549546</v>
      </c>
      <c r="S65" s="15">
        <f>INDEX(Table8[AsPR],MATCH(C65,Table8[Team],0))+INDEX(Table8[AsPR],MATCH(D65,Table8[Team],0))+INDEX(Table8[AsPR],MATCH(E65,Table8[Team],0))</f>
        <v>25.95270456586822</v>
      </c>
      <c r="T65" s="15">
        <f>INDEX(Table8[TCPR],MATCH(C65,Table8[Team],0))+INDEX(Table8[TCPR],MATCH(D65,Table8[Team],0))+INDEX(Table8[TCPR],MATCH(E65,Table8[Team],0))</f>
        <v>33.612855110313589</v>
      </c>
      <c r="U65" s="17">
        <f>INDEX(Table8[APR],MATCH(F65,Table8[Team],0))+INDEX(Table8[APR],MATCH(G65,Table8[Team],0))+INDEX(Table8[APR],MATCH(H65,Table8[Team],0))</f>
        <v>49.647604628736751</v>
      </c>
      <c r="V65" s="15">
        <f>INDEX(Table8[TPR],MATCH(F65,Table8[Team],0))+INDEX(Table8[TPR],MATCH(G65,Table8[Team],0))+INDEX(Table8[TPR],MATCH(H65,Table8[Team],0))</f>
        <v>15.799352957767971</v>
      </c>
      <c r="W65" s="15">
        <f>INDEX(Table8[AsPR],MATCH(F65,Table8[Team],0))+INDEX(Table8[AsPR],MATCH(G65,Table8[Team],0))+INDEX(Table8[AsPR],MATCH(H65,Table8[Team],0))</f>
        <v>41.538375389121462</v>
      </c>
      <c r="X65" s="16">
        <f>INDEX(Table8[TCPR],MATCH(F65,Table8[Team],0))+INDEX(Table8[TCPR],MATCH(G65,Table8[Team],0))+INDEX(Table8[TCPR],MATCH(H65,Table8[Team],0))</f>
        <v>21.349589685124197</v>
      </c>
      <c r="Y65">
        <f t="shared" si="4"/>
        <v>1</v>
      </c>
      <c r="Z65">
        <f t="shared" si="3"/>
        <v>0</v>
      </c>
    </row>
    <row r="66" spans="1:26">
      <c r="A66" s="4" t="s">
        <v>238</v>
      </c>
      <c r="B66" s="5">
        <v>65</v>
      </c>
      <c r="C66" s="13">
        <v>2834</v>
      </c>
      <c r="D66" s="9">
        <v>2996</v>
      </c>
      <c r="E66" s="9">
        <v>51</v>
      </c>
      <c r="F66" s="13">
        <v>3616</v>
      </c>
      <c r="G66" s="9">
        <v>4531</v>
      </c>
      <c r="H66" s="9">
        <v>1671</v>
      </c>
      <c r="I66" s="17">
        <f t="shared" si="0"/>
        <v>193.8931119089327</v>
      </c>
      <c r="J66" s="15">
        <f t="shared" si="1"/>
        <v>111.12657934621259</v>
      </c>
      <c r="K66" s="17">
        <f>INDEX(Table8[OPR],MATCH(C66,Table8[Team],0))</f>
        <v>64.124040915543503</v>
      </c>
      <c r="L66" s="15">
        <f>INDEX(Table8[OPR],MATCH(D66,Table8[Team],0))</f>
        <v>50.283925906416599</v>
      </c>
      <c r="M66" s="15">
        <f>INDEX(Table8[OPR],MATCH(E66,Table8[Team],0))</f>
        <v>79.485145086972594</v>
      </c>
      <c r="N66" s="17">
        <f>INDEX(Table8[OPR],MATCH(F66,Table8[Team],0))</f>
        <v>20.738037748675399</v>
      </c>
      <c r="O66" s="15">
        <f>INDEX(Table8[OPR],MATCH(G66,Table8[Team],0))</f>
        <v>15.8434188343566</v>
      </c>
      <c r="P66" s="15">
        <f>INDEX(Table8[OPR],MATCH(H66,Table8[Team],0))</f>
        <v>74.545122763180601</v>
      </c>
      <c r="Q66" s="17">
        <f>INDEX(Table8[APR],MATCH(C66,Table8[Team],0))+INDEX(Table8[APR],MATCH(D66,Table8[Team],0))+INDEX(Table8[APR],MATCH(E66,Table8[Team],0))</f>
        <v>62.316131461353905</v>
      </c>
      <c r="R66" s="15">
        <f>INDEX(Table8[TPR],MATCH(C66,Table8[Team],0))+INDEX(Table8[TPR],MATCH(D66,Table8[Team],0))+INDEX(Table8[TPR],MATCH(E66,Table8[Team],0))</f>
        <v>60.787402500925801</v>
      </c>
      <c r="S66" s="15">
        <f>INDEX(Table8[AsPR],MATCH(C66,Table8[Team],0))+INDEX(Table8[AsPR],MATCH(D66,Table8[Team],0))+INDEX(Table8[AsPR],MATCH(E66,Table8[Team],0))</f>
        <v>55.445017674664498</v>
      </c>
      <c r="T66" s="15">
        <f>INDEX(Table8[TCPR],MATCH(C66,Table8[Team],0))+INDEX(Table8[TCPR],MATCH(D66,Table8[Team],0))+INDEX(Table8[TCPR],MATCH(E66,Table8[Team],0))</f>
        <v>19.506837574312751</v>
      </c>
      <c r="U66" s="17">
        <f>INDEX(Table8[APR],MATCH(F66,Table8[Team],0))+INDEX(Table8[APR],MATCH(G66,Table8[Team],0))+INDEX(Table8[APR],MATCH(H66,Table8[Team],0))</f>
        <v>41.765911438694502</v>
      </c>
      <c r="V66" s="15">
        <f>INDEX(Table8[TPR],MATCH(F66,Table8[Team],0))+INDEX(Table8[TPR],MATCH(G66,Table8[Team],0))+INDEX(Table8[TPR],MATCH(H66,Table8[Team],0))</f>
        <v>42.229628598581961</v>
      </c>
      <c r="W66" s="15">
        <f>INDEX(Table8[AsPR],MATCH(F66,Table8[Team],0))+INDEX(Table8[AsPR],MATCH(G66,Table8[Team],0))+INDEX(Table8[AsPR],MATCH(H66,Table8[Team],0))</f>
        <v>9.62792212822621</v>
      </c>
      <c r="X66" s="16">
        <f>INDEX(Table8[TCPR],MATCH(F66,Table8[Team],0))+INDEX(Table8[TCPR],MATCH(G66,Table8[Team],0))+INDEX(Table8[TCPR],MATCH(H66,Table8[Team],0))</f>
        <v>19.07487253412306</v>
      </c>
      <c r="Y66">
        <f t="shared" si="4"/>
        <v>1</v>
      </c>
      <c r="Z66">
        <f t="shared" si="3"/>
        <v>0</v>
      </c>
    </row>
    <row r="67" spans="1:26">
      <c r="A67" s="4" t="s">
        <v>239</v>
      </c>
      <c r="B67" s="5">
        <v>66</v>
      </c>
      <c r="C67" s="13">
        <v>2175</v>
      </c>
      <c r="D67" s="9">
        <v>195</v>
      </c>
      <c r="E67" s="9">
        <v>503</v>
      </c>
      <c r="F67" s="13">
        <v>4499</v>
      </c>
      <c r="G67" s="9">
        <v>4010</v>
      </c>
      <c r="H67" s="9">
        <v>2502</v>
      </c>
      <c r="I67" s="17">
        <f t="shared" si="0"/>
        <v>260.89306859995281</v>
      </c>
      <c r="J67" s="15">
        <f t="shared" si="1"/>
        <v>43.304229412104497</v>
      </c>
      <c r="K67" s="17">
        <f>INDEX(Table8[OPR],MATCH(C67,Table8[Team],0))</f>
        <v>93.057936261989695</v>
      </c>
      <c r="L67" s="15">
        <f>INDEX(Table8[OPR],MATCH(D67,Table8[Team],0))</f>
        <v>99.564491357882403</v>
      </c>
      <c r="M67" s="15">
        <f>INDEX(Table8[OPR],MATCH(E67,Table8[Team],0))</f>
        <v>68.270640980080699</v>
      </c>
      <c r="N67" s="17">
        <f>INDEX(Table8[OPR],MATCH(F67,Table8[Team],0))</f>
        <v>23.107509149750499</v>
      </c>
      <c r="O67" s="15">
        <f>INDEX(Table8[OPR],MATCH(G67,Table8[Team],0))</f>
        <v>-11.904702364798901</v>
      </c>
      <c r="P67" s="15">
        <f>INDEX(Table8[OPR],MATCH(H67,Table8[Team],0))</f>
        <v>32.1014226271529</v>
      </c>
      <c r="Q67" s="17">
        <f>INDEX(Table8[APR],MATCH(C67,Table8[Team],0))+INDEX(Table8[APR],MATCH(D67,Table8[Team],0))+INDEX(Table8[APR],MATCH(E67,Table8[Team],0))</f>
        <v>65.6233375022763</v>
      </c>
      <c r="R67" s="15">
        <f>INDEX(Table8[TPR],MATCH(C67,Table8[Team],0))+INDEX(Table8[TPR],MATCH(D67,Table8[Team],0))+INDEX(Table8[TPR],MATCH(E67,Table8[Team],0))</f>
        <v>84.772247864579001</v>
      </c>
      <c r="S67" s="15">
        <f>INDEX(Table8[AsPR],MATCH(C67,Table8[Team],0))+INDEX(Table8[AsPR],MATCH(D67,Table8[Team],0))+INDEX(Table8[AsPR],MATCH(E67,Table8[Team],0))</f>
        <v>58.214990334665202</v>
      </c>
      <c r="T67" s="15">
        <f>INDEX(Table8[TCPR],MATCH(C67,Table8[Team],0))+INDEX(Table8[TCPR],MATCH(D67,Table8[Team],0))+INDEX(Table8[TCPR],MATCH(E67,Table8[Team],0))</f>
        <v>51.550706616482401</v>
      </c>
      <c r="U67" s="17">
        <f>INDEX(Table8[APR],MATCH(F67,Table8[Team],0))+INDEX(Table8[APR],MATCH(G67,Table8[Team],0))+INDEX(Table8[APR],MATCH(H67,Table8[Team],0))</f>
        <v>32.257140900400231</v>
      </c>
      <c r="V67" s="15">
        <f>INDEX(Table8[TPR],MATCH(F67,Table8[Team],0))+INDEX(Table8[TPR],MATCH(G67,Table8[Team],0))+INDEX(Table8[TPR],MATCH(H67,Table8[Team],0))</f>
        <v>-2.6926235902273383</v>
      </c>
      <c r="W67" s="15">
        <f>INDEX(Table8[AsPR],MATCH(F67,Table8[Team],0))+INDEX(Table8[AsPR],MATCH(G67,Table8[Team],0))+INDEX(Table8[AsPR],MATCH(H67,Table8[Team],0))</f>
        <v>7.8959342633085789</v>
      </c>
      <c r="X67" s="16">
        <f>INDEX(Table8[TCPR],MATCH(F67,Table8[Team],0))+INDEX(Table8[TCPR],MATCH(G67,Table8[Team],0))+INDEX(Table8[TCPR],MATCH(H67,Table8[Team],0))</f>
        <v>6.2024089746051807</v>
      </c>
      <c r="Y67">
        <f t="shared" si="4"/>
        <v>1</v>
      </c>
      <c r="Z67">
        <f t="shared" si="3"/>
        <v>0</v>
      </c>
    </row>
    <row r="68" spans="1:26">
      <c r="A68" s="4" t="s">
        <v>240</v>
      </c>
      <c r="B68" s="5">
        <v>67</v>
      </c>
      <c r="C68" s="13">
        <v>2655</v>
      </c>
      <c r="D68" s="9">
        <v>33</v>
      </c>
      <c r="E68" s="9">
        <v>4296</v>
      </c>
      <c r="F68" s="13">
        <v>548</v>
      </c>
      <c r="G68" s="9">
        <v>3467</v>
      </c>
      <c r="H68" s="9">
        <v>4911</v>
      </c>
      <c r="I68" s="17">
        <f t="shared" ref="I68:I130" si="5">SUM(K68:M68)</f>
        <v>191.02931163513202</v>
      </c>
      <c r="J68" s="15">
        <f t="shared" ref="J68:J130" si="6">SUM(N68:P68)</f>
        <v>233.74843667470381</v>
      </c>
      <c r="K68" s="17">
        <f>INDEX(Table8[OPR],MATCH(C68,Table8[Team],0))</f>
        <v>49.351939009323097</v>
      </c>
      <c r="L68" s="15">
        <f>INDEX(Table8[OPR],MATCH(D68,Table8[Team],0))</f>
        <v>106.637562610092</v>
      </c>
      <c r="M68" s="15">
        <f>INDEX(Table8[OPR],MATCH(E68,Table8[Team],0))</f>
        <v>35.039810015716903</v>
      </c>
      <c r="N68" s="17">
        <f>INDEX(Table8[OPR],MATCH(F68,Table8[Team],0))</f>
        <v>66.733722202915999</v>
      </c>
      <c r="O68" s="15">
        <f>INDEX(Table8[OPR],MATCH(G68,Table8[Team],0))</f>
        <v>85.357114684358606</v>
      </c>
      <c r="P68" s="15">
        <f>INDEX(Table8[OPR],MATCH(H68,Table8[Team],0))</f>
        <v>81.657599787429206</v>
      </c>
      <c r="Q68" s="17">
        <f>INDEX(Table8[APR],MATCH(C68,Table8[Team],0))+INDEX(Table8[APR],MATCH(D68,Table8[Team],0))+INDEX(Table8[APR],MATCH(E68,Table8[Team],0))</f>
        <v>63.644585487125596</v>
      </c>
      <c r="R68" s="15">
        <f>INDEX(Table8[TPR],MATCH(C68,Table8[Team],0))+INDEX(Table8[TPR],MATCH(D68,Table8[Team],0))+INDEX(Table8[TPR],MATCH(E68,Table8[Team],0))</f>
        <v>36.557691429867127</v>
      </c>
      <c r="S68" s="15">
        <f>INDEX(Table8[AsPR],MATCH(C68,Table8[Team],0))+INDEX(Table8[AsPR],MATCH(D68,Table8[Team],0))+INDEX(Table8[AsPR],MATCH(E68,Table8[Team],0))</f>
        <v>68.347467336846492</v>
      </c>
      <c r="T68" s="15">
        <f>INDEX(Table8[TCPR],MATCH(C68,Table8[Team],0))+INDEX(Table8[TCPR],MATCH(D68,Table8[Team],0))+INDEX(Table8[TCPR],MATCH(E68,Table8[Team],0))</f>
        <v>22.545323762139901</v>
      </c>
      <c r="U68" s="17">
        <f>INDEX(Table8[APR],MATCH(F68,Table8[Team],0))+INDEX(Table8[APR],MATCH(G68,Table8[Team],0))+INDEX(Table8[APR],MATCH(H68,Table8[Team],0))</f>
        <v>73.19850671530989</v>
      </c>
      <c r="V68" s="15">
        <f>INDEX(Table8[TPR],MATCH(F68,Table8[Team],0))+INDEX(Table8[TPR],MATCH(G68,Table8[Team],0))+INDEX(Table8[TPR],MATCH(H68,Table8[Team],0))</f>
        <v>67.439091498327102</v>
      </c>
      <c r="W68" s="15">
        <f>INDEX(Table8[AsPR],MATCH(F68,Table8[Team],0))+INDEX(Table8[AsPR],MATCH(G68,Table8[Team],0))+INDEX(Table8[AsPR],MATCH(H68,Table8[Team],0))</f>
        <v>52.524471431286898</v>
      </c>
      <c r="X68" s="16">
        <f>INDEX(Table8[TCPR],MATCH(F68,Table8[Team],0))+INDEX(Table8[TCPR],MATCH(G68,Table8[Team],0))+INDEX(Table8[TCPR],MATCH(H68,Table8[Team],0))</f>
        <v>41.125533336215199</v>
      </c>
      <c r="Y68">
        <f t="shared" si="4"/>
        <v>0</v>
      </c>
      <c r="Z68">
        <f t="shared" ref="Z68:Z129" si="7">1-Y68</f>
        <v>1</v>
      </c>
    </row>
    <row r="69" spans="1:26">
      <c r="A69" s="4" t="s">
        <v>241</v>
      </c>
      <c r="B69" s="5">
        <v>68</v>
      </c>
      <c r="C69" s="13">
        <v>2978</v>
      </c>
      <c r="D69" s="9">
        <v>103</v>
      </c>
      <c r="E69" s="9">
        <v>4914</v>
      </c>
      <c r="F69" s="13">
        <v>399</v>
      </c>
      <c r="G69" s="9">
        <v>329</v>
      </c>
      <c r="H69" s="9">
        <v>2056</v>
      </c>
      <c r="I69" s="17">
        <f t="shared" si="5"/>
        <v>135.00780800103871</v>
      </c>
      <c r="J69" s="15">
        <f t="shared" si="6"/>
        <v>245.9657136158981</v>
      </c>
      <c r="K69" s="17">
        <f>INDEX(Table8[OPR],MATCH(C69,Table8[Team],0))</f>
        <v>30.1229061094282</v>
      </c>
      <c r="L69" s="15">
        <f>INDEX(Table8[OPR],MATCH(D69,Table8[Team],0))</f>
        <v>34.638730188481901</v>
      </c>
      <c r="M69" s="15">
        <f>INDEX(Table8[OPR],MATCH(E69,Table8[Team],0))</f>
        <v>70.246171703128596</v>
      </c>
      <c r="N69" s="17">
        <f>INDEX(Table8[OPR],MATCH(F69,Table8[Team],0))</f>
        <v>70.501674089405</v>
      </c>
      <c r="O69" s="15">
        <f>INDEX(Table8[OPR],MATCH(G69,Table8[Team],0))</f>
        <v>55.2031119199861</v>
      </c>
      <c r="P69" s="15">
        <f>INDEX(Table8[OPR],MATCH(H69,Table8[Team],0))</f>
        <v>120.260927606507</v>
      </c>
      <c r="Q69" s="17">
        <f>INDEX(Table8[APR],MATCH(C69,Table8[Team],0))+INDEX(Table8[APR],MATCH(D69,Table8[Team],0))+INDEX(Table8[APR],MATCH(E69,Table8[Team],0))</f>
        <v>41.496989134066901</v>
      </c>
      <c r="R69" s="15">
        <f>INDEX(Table8[TPR],MATCH(C69,Table8[Team],0))+INDEX(Table8[TPR],MATCH(D69,Table8[Team],0))+INDEX(Table8[TPR],MATCH(E69,Table8[Team],0))</f>
        <v>19.284291467424332</v>
      </c>
      <c r="S69" s="15">
        <f>INDEX(Table8[AsPR],MATCH(C69,Table8[Team],0))+INDEX(Table8[AsPR],MATCH(D69,Table8[Team],0))+INDEX(Table8[AsPR],MATCH(E69,Table8[Team],0))</f>
        <v>29.2900143932868</v>
      </c>
      <c r="T69" s="15">
        <f>INDEX(Table8[TCPR],MATCH(C69,Table8[Team],0))+INDEX(Table8[TCPR],MATCH(D69,Table8[Team],0))+INDEX(Table8[TCPR],MATCH(E69,Table8[Team],0))</f>
        <v>36.426844961908131</v>
      </c>
      <c r="U69" s="17">
        <f>INDEX(Table8[APR],MATCH(F69,Table8[Team],0))+INDEX(Table8[APR],MATCH(G69,Table8[Team],0))+INDEX(Table8[APR],MATCH(H69,Table8[Team],0))</f>
        <v>67.981973088038103</v>
      </c>
      <c r="V69" s="15">
        <f>INDEX(Table8[TPR],MATCH(F69,Table8[Team],0))+INDEX(Table8[TPR],MATCH(G69,Table8[Team],0))+INDEX(Table8[TPR],MATCH(H69,Table8[Team],0))</f>
        <v>58.135151838520393</v>
      </c>
      <c r="W69" s="15">
        <f>INDEX(Table8[AsPR],MATCH(F69,Table8[Team],0))+INDEX(Table8[AsPR],MATCH(G69,Table8[Team],0))+INDEX(Table8[AsPR],MATCH(H69,Table8[Team],0))</f>
        <v>68.821508699929609</v>
      </c>
      <c r="X69" s="16">
        <f>INDEX(Table8[TCPR],MATCH(F69,Table8[Team],0))+INDEX(Table8[TCPR],MATCH(G69,Table8[Team],0))+INDEX(Table8[TCPR],MATCH(H69,Table8[Team],0))</f>
        <v>51.728702475004049</v>
      </c>
      <c r="Y69">
        <f t="shared" si="4"/>
        <v>0</v>
      </c>
      <c r="Z69">
        <f t="shared" si="7"/>
        <v>1</v>
      </c>
    </row>
    <row r="70" spans="1:26">
      <c r="A70" s="4" t="s">
        <v>242</v>
      </c>
      <c r="B70" s="5">
        <v>69</v>
      </c>
      <c r="C70" s="13">
        <v>4944</v>
      </c>
      <c r="D70" s="9">
        <v>3620</v>
      </c>
      <c r="E70" s="9">
        <v>4013</v>
      </c>
      <c r="F70" s="13">
        <v>334</v>
      </c>
      <c r="G70" s="9">
        <v>5019</v>
      </c>
      <c r="H70" s="9">
        <v>2557</v>
      </c>
      <c r="I70" s="17">
        <f t="shared" si="5"/>
        <v>139.9682248972745</v>
      </c>
      <c r="J70" s="15">
        <f t="shared" si="6"/>
        <v>145.82577912279331</v>
      </c>
      <c r="K70" s="17">
        <f>INDEX(Table8[OPR],MATCH(C70,Table8[Team],0))</f>
        <v>61.690907712806798</v>
      </c>
      <c r="L70" s="15">
        <f>INDEX(Table8[OPR],MATCH(D70,Table8[Team],0))</f>
        <v>66.477941636620798</v>
      </c>
      <c r="M70" s="15">
        <f>INDEX(Table8[OPR],MATCH(E70,Table8[Team],0))</f>
        <v>11.7993755478469</v>
      </c>
      <c r="N70" s="17">
        <f>INDEX(Table8[OPR],MATCH(F70,Table8[Team],0))</f>
        <v>72.119257098270793</v>
      </c>
      <c r="O70" s="15">
        <f>INDEX(Table8[OPR],MATCH(G70,Table8[Team],0))</f>
        <v>19.566167079478099</v>
      </c>
      <c r="P70" s="15">
        <f>INDEX(Table8[OPR],MATCH(H70,Table8[Team],0))</f>
        <v>54.1403549450444</v>
      </c>
      <c r="Q70" s="17">
        <f>INDEX(Table8[APR],MATCH(C70,Table8[Team],0))+INDEX(Table8[APR],MATCH(D70,Table8[Team],0))+INDEX(Table8[APR],MATCH(E70,Table8[Team],0))</f>
        <v>31.16315327168623</v>
      </c>
      <c r="R70" s="15">
        <f>INDEX(Table8[TPR],MATCH(C70,Table8[Team],0))+INDEX(Table8[TPR],MATCH(D70,Table8[Team],0))+INDEX(Table8[TPR],MATCH(E70,Table8[Team],0))</f>
        <v>85.000596634349606</v>
      </c>
      <c r="S70" s="15">
        <f>INDEX(Table8[AsPR],MATCH(C70,Table8[Team],0))+INDEX(Table8[AsPR],MATCH(D70,Table8[Team],0))+INDEX(Table8[AsPR],MATCH(E70,Table8[Team],0))</f>
        <v>19.598085758233559</v>
      </c>
      <c r="T70" s="15">
        <f>INDEX(Table8[TCPR],MATCH(C70,Table8[Team],0))+INDEX(Table8[TCPR],MATCH(D70,Table8[Team],0))+INDEX(Table8[TCPR],MATCH(E70,Table8[Team],0))</f>
        <v>2.8398888507961799</v>
      </c>
      <c r="U70" s="17">
        <f>INDEX(Table8[APR],MATCH(F70,Table8[Team],0))+INDEX(Table8[APR],MATCH(G70,Table8[Team],0))+INDEX(Table8[APR],MATCH(H70,Table8[Team],0))</f>
        <v>29.355587277031749</v>
      </c>
      <c r="V70" s="15">
        <f>INDEX(Table8[TPR],MATCH(F70,Table8[Team],0))+INDEX(Table8[TPR],MATCH(G70,Table8[Team],0))+INDEX(Table8[TPR],MATCH(H70,Table8[Team],0))</f>
        <v>54.323441677397703</v>
      </c>
      <c r="W70" s="15">
        <f>INDEX(Table8[AsPR],MATCH(F70,Table8[Team],0))+INDEX(Table8[AsPR],MATCH(G70,Table8[Team],0))+INDEX(Table8[AsPR],MATCH(H70,Table8[Team],0))</f>
        <v>31.091487566509329</v>
      </c>
      <c r="X70" s="16">
        <f>INDEX(Table8[TCPR],MATCH(F70,Table8[Team],0))+INDEX(Table8[TCPR],MATCH(G70,Table8[Team],0))+INDEX(Table8[TCPR],MATCH(H70,Table8[Team],0))</f>
        <v>28.825650082915473</v>
      </c>
      <c r="Y70">
        <f t="shared" si="4"/>
        <v>0</v>
      </c>
      <c r="Z70">
        <f t="shared" si="7"/>
        <v>1</v>
      </c>
    </row>
    <row r="71" spans="1:26">
      <c r="A71" s="4" t="s">
        <v>243</v>
      </c>
      <c r="B71" s="5">
        <v>70</v>
      </c>
      <c r="C71" s="13">
        <v>5041</v>
      </c>
      <c r="D71" s="9">
        <v>4583</v>
      </c>
      <c r="E71" s="9">
        <v>1816</v>
      </c>
      <c r="F71" s="13">
        <v>4547</v>
      </c>
      <c r="G71" s="9">
        <v>5134</v>
      </c>
      <c r="H71" s="9">
        <v>4950</v>
      </c>
      <c r="I71" s="17">
        <f t="shared" si="5"/>
        <v>121.746359344951</v>
      </c>
      <c r="J71" s="15">
        <f t="shared" si="6"/>
        <v>32.680749562131425</v>
      </c>
      <c r="K71" s="17">
        <f>INDEX(Table8[OPR],MATCH(C71,Table8[Team],0))</f>
        <v>29.3145159172139</v>
      </c>
      <c r="L71" s="15">
        <f>INDEX(Table8[OPR],MATCH(D71,Table8[Team],0))</f>
        <v>20.673548353436502</v>
      </c>
      <c r="M71" s="15">
        <f>INDEX(Table8[OPR],MATCH(E71,Table8[Team],0))</f>
        <v>71.758295074300605</v>
      </c>
      <c r="N71" s="17">
        <f>INDEX(Table8[OPR],MATCH(F71,Table8[Team],0))</f>
        <v>27.593872007885199</v>
      </c>
      <c r="O71" s="15">
        <f>INDEX(Table8[OPR],MATCH(G71,Table8[Team],0))</f>
        <v>-1.3350132967183601</v>
      </c>
      <c r="P71" s="15">
        <f>INDEX(Table8[OPR],MATCH(H71,Table8[Team],0))</f>
        <v>6.4218908509645898</v>
      </c>
      <c r="Q71" s="17">
        <f>INDEX(Table8[APR],MATCH(C71,Table8[Team],0))+INDEX(Table8[APR],MATCH(D71,Table8[Team],0))+INDEX(Table8[APR],MATCH(E71,Table8[Team],0))</f>
        <v>40.104893764908631</v>
      </c>
      <c r="R71" s="15">
        <f>INDEX(Table8[TPR],MATCH(C71,Table8[Team],0))+INDEX(Table8[TPR],MATCH(D71,Table8[Team],0))+INDEX(Table8[TPR],MATCH(E71,Table8[Team],0))</f>
        <v>25.796036142989848</v>
      </c>
      <c r="S71" s="15">
        <f>INDEX(Table8[AsPR],MATCH(C71,Table8[Team],0))+INDEX(Table8[AsPR],MATCH(D71,Table8[Team],0))+INDEX(Table8[AsPR],MATCH(E71,Table8[Team],0))</f>
        <v>28.735410245572297</v>
      </c>
      <c r="T71" s="15">
        <f>INDEX(Table8[TCPR],MATCH(C71,Table8[Team],0))+INDEX(Table8[TCPR],MATCH(D71,Table8[Team],0))+INDEX(Table8[TCPR],MATCH(E71,Table8[Team],0))</f>
        <v>27.508140556199258</v>
      </c>
      <c r="U71" s="17">
        <f>INDEX(Table8[APR],MATCH(F71,Table8[Team],0))+INDEX(Table8[APR],MATCH(G71,Table8[Team],0))+INDEX(Table8[APR],MATCH(H71,Table8[Team],0))</f>
        <v>15.844631178312383</v>
      </c>
      <c r="V71" s="15">
        <f>INDEX(Table8[TPR],MATCH(F71,Table8[Team],0))+INDEX(Table8[TPR],MATCH(G71,Table8[Team],0))+INDEX(Table8[TPR],MATCH(H71,Table8[Team],0))</f>
        <v>-7.7534647752074699</v>
      </c>
      <c r="W71" s="15">
        <f>INDEX(Table8[AsPR],MATCH(F71,Table8[Team],0))+INDEX(Table8[AsPR],MATCH(G71,Table8[Team],0))+INDEX(Table8[AsPR],MATCH(H71,Table8[Team],0))</f>
        <v>22.84767072126056</v>
      </c>
      <c r="X71" s="16">
        <f>INDEX(Table8[TCPR],MATCH(F71,Table8[Team],0))+INDEX(Table8[TCPR],MATCH(G71,Table8[Team],0))+INDEX(Table8[TCPR],MATCH(H71,Table8[Team],0))</f>
        <v>3.7735987712080412</v>
      </c>
      <c r="Y71">
        <f t="shared" si="4"/>
        <v>1</v>
      </c>
      <c r="Z71">
        <f t="shared" si="7"/>
        <v>0</v>
      </c>
    </row>
    <row r="72" spans="1:26">
      <c r="A72" s="4" t="s">
        <v>244</v>
      </c>
      <c r="B72" s="5">
        <v>71</v>
      </c>
      <c r="C72" s="13">
        <v>2485</v>
      </c>
      <c r="D72" s="9">
        <v>2959</v>
      </c>
      <c r="E72" s="9">
        <v>3492</v>
      </c>
      <c r="F72" s="13">
        <v>175</v>
      </c>
      <c r="G72" s="9">
        <v>3393</v>
      </c>
      <c r="H72" s="9">
        <v>4778</v>
      </c>
      <c r="I72" s="17">
        <f t="shared" si="5"/>
        <v>220.99003166178397</v>
      </c>
      <c r="J72" s="15">
        <f t="shared" si="6"/>
        <v>217.12319736820382</v>
      </c>
      <c r="K72" s="17">
        <f>INDEX(Table8[OPR],MATCH(C72,Table8[Team],0))</f>
        <v>107.93311288193399</v>
      </c>
      <c r="L72" s="15">
        <f>INDEX(Table8[OPR],MATCH(D72,Table8[Team],0))</f>
        <v>88.051911663133893</v>
      </c>
      <c r="M72" s="15">
        <f>INDEX(Table8[OPR],MATCH(E72,Table8[Team],0))</f>
        <v>25.005007116716101</v>
      </c>
      <c r="N72" s="17">
        <f>INDEX(Table8[OPR],MATCH(F72,Table8[Team],0))</f>
        <v>82.674845396441498</v>
      </c>
      <c r="O72" s="15">
        <f>INDEX(Table8[OPR],MATCH(G72,Table8[Team],0))</f>
        <v>89.721598903609802</v>
      </c>
      <c r="P72" s="15">
        <f>INDEX(Table8[OPR],MATCH(H72,Table8[Team],0))</f>
        <v>44.726753068152497</v>
      </c>
      <c r="Q72" s="17">
        <f>INDEX(Table8[APR],MATCH(C72,Table8[Team],0))+INDEX(Table8[APR],MATCH(D72,Table8[Team],0))+INDEX(Table8[APR],MATCH(E72,Table8[Team],0))</f>
        <v>54.847476299252328</v>
      </c>
      <c r="R72" s="15">
        <f>INDEX(Table8[TPR],MATCH(C72,Table8[Team],0))+INDEX(Table8[TPR],MATCH(D72,Table8[Team],0))+INDEX(Table8[TPR],MATCH(E72,Table8[Team],0))</f>
        <v>76.758822463658859</v>
      </c>
      <c r="S72" s="15">
        <f>INDEX(Table8[AsPR],MATCH(C72,Table8[Team],0))+INDEX(Table8[AsPR],MATCH(D72,Table8[Team],0))+INDEX(Table8[AsPR],MATCH(E72,Table8[Team],0))</f>
        <v>61.021665856300501</v>
      </c>
      <c r="T72" s="15">
        <f>INDEX(Table8[TCPR],MATCH(C72,Table8[Team],0))+INDEX(Table8[TCPR],MATCH(D72,Table8[Team],0))+INDEX(Table8[TCPR],MATCH(E72,Table8[Team],0))</f>
        <v>27.57422093766089</v>
      </c>
      <c r="U72" s="17">
        <f>INDEX(Table8[APR],MATCH(F72,Table8[Team],0))+INDEX(Table8[APR],MATCH(G72,Table8[Team],0))+INDEX(Table8[APR],MATCH(H72,Table8[Team],0))</f>
        <v>48.659787817653296</v>
      </c>
      <c r="V72" s="15">
        <f>INDEX(Table8[TPR],MATCH(F72,Table8[Team],0))+INDEX(Table8[TPR],MATCH(G72,Table8[Team],0))+INDEX(Table8[TPR],MATCH(H72,Table8[Team],0))</f>
        <v>86.988535113891501</v>
      </c>
      <c r="W72" s="15">
        <f>INDEX(Table8[AsPR],MATCH(F72,Table8[Team],0))+INDEX(Table8[AsPR],MATCH(G72,Table8[Team],0))+INDEX(Table8[AsPR],MATCH(H72,Table8[Team],0))</f>
        <v>39.242514172811596</v>
      </c>
      <c r="X72" s="16">
        <f>INDEX(Table8[TCPR],MATCH(F72,Table8[Team],0))+INDEX(Table8[TCPR],MATCH(G72,Table8[Team],0))+INDEX(Table8[TCPR],MATCH(H72,Table8[Team],0))</f>
        <v>43.82936134900757</v>
      </c>
      <c r="Y72">
        <f t="shared" si="4"/>
        <v>1</v>
      </c>
      <c r="Z72">
        <f t="shared" si="7"/>
        <v>0</v>
      </c>
    </row>
    <row r="73" spans="1:26">
      <c r="A73" s="4" t="s">
        <v>245</v>
      </c>
      <c r="B73" s="5">
        <v>72</v>
      </c>
      <c r="C73" s="13">
        <v>357</v>
      </c>
      <c r="D73" s="9">
        <v>2180</v>
      </c>
      <c r="E73" s="9">
        <v>3959</v>
      </c>
      <c r="F73" s="13">
        <v>2202</v>
      </c>
      <c r="G73" s="9">
        <v>4077</v>
      </c>
      <c r="H73" s="9">
        <v>1519</v>
      </c>
      <c r="I73" s="17">
        <f t="shared" si="5"/>
        <v>198.79902315160169</v>
      </c>
      <c r="J73" s="15">
        <f t="shared" si="6"/>
        <v>198.58679557542621</v>
      </c>
      <c r="K73" s="17">
        <f>INDEX(Table8[OPR],MATCH(C73,Table8[Team],0))</f>
        <v>83.746664133360198</v>
      </c>
      <c r="L73" s="15">
        <f>INDEX(Table8[OPR],MATCH(D73,Table8[Team],0))</f>
        <v>69.718310551947198</v>
      </c>
      <c r="M73" s="15">
        <f>INDEX(Table8[OPR],MATCH(E73,Table8[Team],0))</f>
        <v>45.334048466294298</v>
      </c>
      <c r="N73" s="17">
        <f>INDEX(Table8[OPR],MATCH(F73,Table8[Team],0))</f>
        <v>43.588545412488401</v>
      </c>
      <c r="O73" s="15">
        <f>INDEX(Table8[OPR],MATCH(G73,Table8[Team],0))</f>
        <v>67.186023246972496</v>
      </c>
      <c r="P73" s="15">
        <f>INDEX(Table8[OPR],MATCH(H73,Table8[Team],0))</f>
        <v>87.812226915965297</v>
      </c>
      <c r="Q73" s="17">
        <f>INDEX(Table8[APR],MATCH(C73,Table8[Team],0))+INDEX(Table8[APR],MATCH(D73,Table8[Team],0))+INDEX(Table8[APR],MATCH(E73,Table8[Team],0))</f>
        <v>58.258021577465001</v>
      </c>
      <c r="R73" s="15">
        <f>INDEX(Table8[TPR],MATCH(C73,Table8[Team],0))+INDEX(Table8[TPR],MATCH(D73,Table8[Team],0))+INDEX(Table8[TPR],MATCH(E73,Table8[Team],0))</f>
        <v>56.014926682287701</v>
      </c>
      <c r="S73" s="15">
        <f>INDEX(Table8[AsPR],MATCH(C73,Table8[Team],0))+INDEX(Table8[AsPR],MATCH(D73,Table8[Team],0))+INDEX(Table8[AsPR],MATCH(E73,Table8[Team],0))</f>
        <v>56.975837027528705</v>
      </c>
      <c r="T73" s="15">
        <f>INDEX(Table8[TCPR],MATCH(C73,Table8[Team],0))+INDEX(Table8[TCPR],MATCH(D73,Table8[Team],0))+INDEX(Table8[TCPR],MATCH(E73,Table8[Team],0))</f>
        <v>29.168829265354351</v>
      </c>
      <c r="U73" s="17">
        <f>INDEX(Table8[APR],MATCH(F73,Table8[Team],0))+INDEX(Table8[APR],MATCH(G73,Table8[Team],0))+INDEX(Table8[APR],MATCH(H73,Table8[Team],0))</f>
        <v>61.659471169904698</v>
      </c>
      <c r="V73" s="15">
        <f>INDEX(Table8[TPR],MATCH(F73,Table8[Team],0))+INDEX(Table8[TPR],MATCH(G73,Table8[Team],0))+INDEX(Table8[TPR],MATCH(H73,Table8[Team],0))</f>
        <v>47.281779918540842</v>
      </c>
      <c r="W73" s="15">
        <f>INDEX(Table8[AsPR],MATCH(F73,Table8[Team],0))+INDEX(Table8[AsPR],MATCH(G73,Table8[Team],0))+INDEX(Table8[AsPR],MATCH(H73,Table8[Team],0))</f>
        <v>48.213138024236002</v>
      </c>
      <c r="X73" s="16">
        <f>INDEX(Table8[TCPR],MATCH(F73,Table8[Team],0))+INDEX(Table8[TCPR],MATCH(G73,Table8[Team],0))+INDEX(Table8[TCPR],MATCH(H73,Table8[Team],0))</f>
        <v>43.336154735894638</v>
      </c>
      <c r="Y73">
        <f t="shared" si="4"/>
        <v>1</v>
      </c>
      <c r="Z73">
        <f t="shared" si="7"/>
        <v>0</v>
      </c>
    </row>
    <row r="74" spans="1:26">
      <c r="A74" s="4" t="s">
        <v>246</v>
      </c>
      <c r="B74" s="5">
        <v>73</v>
      </c>
      <c r="C74" s="13">
        <v>319</v>
      </c>
      <c r="D74" s="9">
        <v>20</v>
      </c>
      <c r="E74" s="9">
        <v>5030</v>
      </c>
      <c r="F74" s="13">
        <v>484</v>
      </c>
      <c r="G74" s="9">
        <v>1477</v>
      </c>
      <c r="H74" s="9">
        <v>1089</v>
      </c>
      <c r="I74" s="17">
        <f t="shared" si="5"/>
        <v>184.84638685744198</v>
      </c>
      <c r="J74" s="15">
        <f t="shared" si="6"/>
        <v>235.67737629145478</v>
      </c>
      <c r="K74" s="17">
        <f>INDEX(Table8[OPR],MATCH(C74,Table8[Team],0))</f>
        <v>72.103287589249902</v>
      </c>
      <c r="L74" s="15">
        <f>INDEX(Table8[OPR],MATCH(D74,Table8[Team],0))</f>
        <v>68.066431067761499</v>
      </c>
      <c r="M74" s="15">
        <f>INDEX(Table8[OPR],MATCH(E74,Table8[Team],0))</f>
        <v>44.676668200430598</v>
      </c>
      <c r="N74" s="17">
        <f>INDEX(Table8[OPR],MATCH(F74,Table8[Team],0))</f>
        <v>52.286638912327703</v>
      </c>
      <c r="O74" s="15">
        <f>INDEX(Table8[OPR],MATCH(G74,Table8[Team],0))</f>
        <v>108.29061524989299</v>
      </c>
      <c r="P74" s="15">
        <f>INDEX(Table8[OPR],MATCH(H74,Table8[Team],0))</f>
        <v>75.100122129234094</v>
      </c>
      <c r="Q74" s="17">
        <f>INDEX(Table8[APR],MATCH(C74,Table8[Team],0))+INDEX(Table8[APR],MATCH(D74,Table8[Team],0))+INDEX(Table8[APR],MATCH(E74,Table8[Team],0))</f>
        <v>18.280789942082084</v>
      </c>
      <c r="R74" s="15">
        <f>INDEX(Table8[TPR],MATCH(C74,Table8[Team],0))+INDEX(Table8[TPR],MATCH(D74,Table8[Team],0))+INDEX(Table8[TPR],MATCH(E74,Table8[Team],0))</f>
        <v>82.260451017647995</v>
      </c>
      <c r="S74" s="15">
        <f>INDEX(Table8[AsPR],MATCH(C74,Table8[Team],0))+INDEX(Table8[AsPR],MATCH(D74,Table8[Team],0))+INDEX(Table8[AsPR],MATCH(E74,Table8[Team],0))</f>
        <v>51.497638405712742</v>
      </c>
      <c r="T74" s="15">
        <f>INDEX(Table8[TCPR],MATCH(C74,Table8[Team],0))+INDEX(Table8[TCPR],MATCH(D74,Table8[Team],0))+INDEX(Table8[TCPR],MATCH(E74,Table8[Team],0))</f>
        <v>32.693703513190741</v>
      </c>
      <c r="U74" s="17">
        <f>INDEX(Table8[APR],MATCH(F74,Table8[Team],0))+INDEX(Table8[APR],MATCH(G74,Table8[Team],0))+INDEX(Table8[APR],MATCH(H74,Table8[Team],0))</f>
        <v>68.899810910684891</v>
      </c>
      <c r="V74" s="15">
        <f>INDEX(Table8[TPR],MATCH(F74,Table8[Team],0))+INDEX(Table8[TPR],MATCH(G74,Table8[Team],0))+INDEX(Table8[TPR],MATCH(H74,Table8[Team],0))</f>
        <v>66.83447341857034</v>
      </c>
      <c r="W74" s="15">
        <f>INDEX(Table8[AsPR],MATCH(F74,Table8[Team],0))+INDEX(Table8[AsPR],MATCH(G74,Table8[Team],0))+INDEX(Table8[AsPR],MATCH(H74,Table8[Team],0))</f>
        <v>76.207545991435282</v>
      </c>
      <c r="X74" s="16">
        <f>INDEX(Table8[TCPR],MATCH(F74,Table8[Team],0))+INDEX(Table8[TCPR],MATCH(G74,Table8[Team],0))+INDEX(Table8[TCPR],MATCH(H74,Table8[Team],0))</f>
        <v>27.221410152690922</v>
      </c>
      <c r="Y74">
        <f t="shared" si="4"/>
        <v>0</v>
      </c>
      <c r="Z74">
        <f t="shared" si="7"/>
        <v>1</v>
      </c>
    </row>
    <row r="75" spans="1:26">
      <c r="A75" s="4" t="s">
        <v>247</v>
      </c>
      <c r="B75" s="5">
        <v>74</v>
      </c>
      <c r="C75" s="13">
        <v>4531</v>
      </c>
      <c r="D75" s="9">
        <v>5299</v>
      </c>
      <c r="E75" s="9">
        <v>781</v>
      </c>
      <c r="F75" s="13">
        <v>2607</v>
      </c>
      <c r="G75" s="9">
        <v>5006</v>
      </c>
      <c r="H75" s="9">
        <v>1086</v>
      </c>
      <c r="I75" s="17">
        <f t="shared" si="5"/>
        <v>139.87170317859318</v>
      </c>
      <c r="J75" s="15">
        <f t="shared" si="6"/>
        <v>171.73513334483027</v>
      </c>
      <c r="K75" s="17">
        <f>INDEX(Table8[OPR],MATCH(C75,Table8[Team],0))</f>
        <v>15.8434188343566</v>
      </c>
      <c r="L75" s="15">
        <f>INDEX(Table8[OPR],MATCH(D75,Table8[Team],0))</f>
        <v>34.263483283998397</v>
      </c>
      <c r="M75" s="15">
        <f>INDEX(Table8[OPR],MATCH(E75,Table8[Team],0))</f>
        <v>89.764801060238199</v>
      </c>
      <c r="N75" s="17">
        <f>INDEX(Table8[OPR],MATCH(F75,Table8[Team],0))</f>
        <v>80.391220426326797</v>
      </c>
      <c r="O75" s="15">
        <f>INDEX(Table8[OPR],MATCH(G75,Table8[Team],0))</f>
        <v>40.6916968227249</v>
      </c>
      <c r="P75" s="15">
        <f>INDEX(Table8[OPR],MATCH(H75,Table8[Team],0))</f>
        <v>50.652216095778599</v>
      </c>
      <c r="Q75" s="17">
        <f>INDEX(Table8[APR],MATCH(C75,Table8[Team],0))+INDEX(Table8[APR],MATCH(D75,Table8[Team],0))+INDEX(Table8[APR],MATCH(E75,Table8[Team],0))</f>
        <v>37.633992687502499</v>
      </c>
      <c r="R75" s="15">
        <f>INDEX(Table8[TPR],MATCH(C75,Table8[Team],0))+INDEX(Table8[TPR],MATCH(D75,Table8[Team],0))+INDEX(Table8[TPR],MATCH(E75,Table8[Team],0))</f>
        <v>51.355522866986234</v>
      </c>
      <c r="S75" s="15">
        <f>INDEX(Table8[AsPR],MATCH(C75,Table8[Team],0))+INDEX(Table8[AsPR],MATCH(D75,Table8[Team],0))+INDEX(Table8[AsPR],MATCH(E75,Table8[Team],0))</f>
        <v>31.128027380153412</v>
      </c>
      <c r="T75" s="15">
        <f>INDEX(Table8[TCPR],MATCH(C75,Table8[Team],0))+INDEX(Table8[TCPR],MATCH(D75,Table8[Team],0))+INDEX(Table8[TCPR],MATCH(E75,Table8[Team],0))</f>
        <v>20.205723432577173</v>
      </c>
      <c r="U75" s="17">
        <f>INDEX(Table8[APR],MATCH(F75,Table8[Team],0))+INDEX(Table8[APR],MATCH(G75,Table8[Team],0))+INDEX(Table8[APR],MATCH(H75,Table8[Team],0))</f>
        <v>44.650855222375455</v>
      </c>
      <c r="V75" s="15">
        <f>INDEX(Table8[TPR],MATCH(F75,Table8[Team],0))+INDEX(Table8[TPR],MATCH(G75,Table8[Team],0))+INDEX(Table8[TPR],MATCH(H75,Table8[Team],0))</f>
        <v>70.730178956403989</v>
      </c>
      <c r="W75" s="15">
        <f>INDEX(Table8[AsPR],MATCH(F75,Table8[Team],0))+INDEX(Table8[AsPR],MATCH(G75,Table8[Team],0))+INDEX(Table8[AsPR],MATCH(H75,Table8[Team],0))</f>
        <v>37.671574730935163</v>
      </c>
      <c r="X75" s="16">
        <f>INDEX(Table8[TCPR],MATCH(F75,Table8[Team],0))+INDEX(Table8[TCPR],MATCH(G75,Table8[Team],0))+INDEX(Table8[TCPR],MATCH(H75,Table8[Team],0))</f>
        <v>20.195393556889488</v>
      </c>
      <c r="Y75">
        <f t="shared" si="4"/>
        <v>0</v>
      </c>
      <c r="Z75">
        <f t="shared" si="7"/>
        <v>1</v>
      </c>
    </row>
    <row r="76" spans="1:26">
      <c r="A76" s="4" t="s">
        <v>248</v>
      </c>
      <c r="B76" s="5">
        <v>75</v>
      </c>
      <c r="C76" s="13">
        <v>27</v>
      </c>
      <c r="D76" s="9">
        <v>422</v>
      </c>
      <c r="E76" s="9">
        <v>2198</v>
      </c>
      <c r="F76" s="13">
        <v>1662</v>
      </c>
      <c r="G76" s="9">
        <v>4930</v>
      </c>
      <c r="H76" s="9">
        <v>2502</v>
      </c>
      <c r="I76" s="17">
        <f t="shared" si="5"/>
        <v>159.0981015224084</v>
      </c>
      <c r="J76" s="15">
        <f t="shared" si="6"/>
        <v>104.0925652639736</v>
      </c>
      <c r="K76" s="17">
        <f>INDEX(Table8[OPR],MATCH(C76,Table8[Team],0))</f>
        <v>106.113203413205</v>
      </c>
      <c r="L76" s="15">
        <f>INDEX(Table8[OPR],MATCH(D76,Table8[Team],0))</f>
        <v>15.678239206002401</v>
      </c>
      <c r="M76" s="15">
        <f>INDEX(Table8[OPR],MATCH(E76,Table8[Team],0))</f>
        <v>37.306658903200997</v>
      </c>
      <c r="N76" s="17">
        <f>INDEX(Table8[OPR],MATCH(F76,Table8[Team],0))</f>
        <v>24.070151718203999</v>
      </c>
      <c r="O76" s="15">
        <f>INDEX(Table8[OPR],MATCH(G76,Table8[Team],0))</f>
        <v>47.920990918616702</v>
      </c>
      <c r="P76" s="15">
        <f>INDEX(Table8[OPR],MATCH(H76,Table8[Team],0))</f>
        <v>32.1014226271529</v>
      </c>
      <c r="Q76" s="17">
        <f>INDEX(Table8[APR],MATCH(C76,Table8[Team],0))+INDEX(Table8[APR],MATCH(D76,Table8[Team],0))+INDEX(Table8[APR],MATCH(E76,Table8[Team],0))</f>
        <v>49.183585933864201</v>
      </c>
      <c r="R76" s="15">
        <f>INDEX(Table8[TPR],MATCH(C76,Table8[Team],0))+INDEX(Table8[TPR],MATCH(D76,Table8[Team],0))+INDEX(Table8[TPR],MATCH(E76,Table8[Team],0))</f>
        <v>38.780915195094899</v>
      </c>
      <c r="S76" s="15">
        <f>INDEX(Table8[AsPR],MATCH(C76,Table8[Team],0))+INDEX(Table8[AsPR],MATCH(D76,Table8[Team],0))+INDEX(Table8[AsPR],MATCH(E76,Table8[Team],0))</f>
        <v>53.301560699906162</v>
      </c>
      <c r="T76" s="15">
        <f>INDEX(Table8[TCPR],MATCH(C76,Table8[Team],0))+INDEX(Table8[TCPR],MATCH(D76,Table8[Team],0))+INDEX(Table8[TCPR],MATCH(E76,Table8[Team],0))</f>
        <v>17.587467188716147</v>
      </c>
      <c r="U76" s="17">
        <f>INDEX(Table8[APR],MATCH(F76,Table8[Team],0))+INDEX(Table8[APR],MATCH(G76,Table8[Team],0))+INDEX(Table8[APR],MATCH(H76,Table8[Team],0))</f>
        <v>47.122751033833502</v>
      </c>
      <c r="V76" s="15">
        <f>INDEX(Table8[TPR],MATCH(F76,Table8[Team],0))+INDEX(Table8[TPR],MATCH(G76,Table8[Team],0))+INDEX(Table8[TPR],MATCH(H76,Table8[Team],0))</f>
        <v>20.957993854521114</v>
      </c>
      <c r="W76" s="15">
        <f>INDEX(Table8[AsPR],MATCH(F76,Table8[Team],0))+INDEX(Table8[AsPR],MATCH(G76,Table8[Team],0))+INDEX(Table8[AsPR],MATCH(H76,Table8[Team],0))</f>
        <v>15.343459848381261</v>
      </c>
      <c r="X76" s="16">
        <f>INDEX(Table8[TCPR],MATCH(F76,Table8[Team],0))+INDEX(Table8[TCPR],MATCH(G76,Table8[Team],0))+INDEX(Table8[TCPR],MATCH(H76,Table8[Team],0))</f>
        <v>23.79866252496258</v>
      </c>
      <c r="Y76">
        <f t="shared" si="4"/>
        <v>1</v>
      </c>
      <c r="Z76">
        <f t="shared" si="7"/>
        <v>0</v>
      </c>
    </row>
    <row r="77" spans="1:26">
      <c r="A77" s="4" t="s">
        <v>249</v>
      </c>
      <c r="B77" s="5">
        <v>76</v>
      </c>
      <c r="C77" s="13">
        <v>3997</v>
      </c>
      <c r="D77" s="9">
        <v>4707</v>
      </c>
      <c r="E77" s="9">
        <v>4933</v>
      </c>
      <c r="F77" s="13">
        <v>5196</v>
      </c>
      <c r="G77" s="9">
        <v>2626</v>
      </c>
      <c r="H77" s="9">
        <v>2175</v>
      </c>
      <c r="I77" s="17">
        <f t="shared" si="5"/>
        <v>44.266279031117399</v>
      </c>
      <c r="J77" s="15">
        <f t="shared" si="6"/>
        <v>131.72196539520991</v>
      </c>
      <c r="K77" s="17">
        <f>INDEX(Table8[OPR],MATCH(C77,Table8[Team],0))</f>
        <v>19.291634221242401</v>
      </c>
      <c r="L77" s="15">
        <f>INDEX(Table8[OPR],MATCH(D77,Table8[Team],0))</f>
        <v>10.132629792568</v>
      </c>
      <c r="M77" s="15">
        <f>INDEX(Table8[OPR],MATCH(E77,Table8[Team],0))</f>
        <v>14.842015017307</v>
      </c>
      <c r="N77" s="17">
        <f>INDEX(Table8[OPR],MATCH(F77,Table8[Team],0))</f>
        <v>26.4641022383916</v>
      </c>
      <c r="O77" s="15">
        <f>INDEX(Table8[OPR],MATCH(G77,Table8[Team],0))</f>
        <v>12.1999268948286</v>
      </c>
      <c r="P77" s="15">
        <f>INDEX(Table8[OPR],MATCH(H77,Table8[Team],0))</f>
        <v>93.057936261989695</v>
      </c>
      <c r="Q77" s="17">
        <f>INDEX(Table8[APR],MATCH(C77,Table8[Team],0))+INDEX(Table8[APR],MATCH(D77,Table8[Team],0))+INDEX(Table8[APR],MATCH(E77,Table8[Team],0))</f>
        <v>22.202248058537581</v>
      </c>
      <c r="R77" s="15">
        <f>INDEX(Table8[TPR],MATCH(C77,Table8[Team],0))+INDEX(Table8[TPR],MATCH(D77,Table8[Team],0))+INDEX(Table8[TPR],MATCH(E77,Table8[Team],0))</f>
        <v>7.7320145081489891</v>
      </c>
      <c r="S77" s="15">
        <f>INDEX(Table8[AsPR],MATCH(C77,Table8[Team],0))+INDEX(Table8[AsPR],MATCH(D77,Table8[Team],0))+INDEX(Table8[AsPR],MATCH(E77,Table8[Team],0))</f>
        <v>14.666077002250368</v>
      </c>
      <c r="T77" s="15">
        <f>INDEX(Table8[TCPR],MATCH(C77,Table8[Team],0))+INDEX(Table8[TCPR],MATCH(D77,Table8[Team],0))+INDEX(Table8[TCPR],MATCH(E77,Table8[Team],0))</f>
        <v>2.1223137989344942</v>
      </c>
      <c r="U77" s="17">
        <f>INDEX(Table8[APR],MATCH(F77,Table8[Team],0))+INDEX(Table8[APR],MATCH(G77,Table8[Team],0))+INDEX(Table8[APR],MATCH(H77,Table8[Team],0))</f>
        <v>39.239722380230681</v>
      </c>
      <c r="V77" s="15">
        <f>INDEX(Table8[TPR],MATCH(F77,Table8[Team],0))+INDEX(Table8[TPR],MATCH(G77,Table8[Team],0))+INDEX(Table8[TPR],MATCH(H77,Table8[Team],0))</f>
        <v>34.454766113105045</v>
      </c>
      <c r="W77" s="15">
        <f>INDEX(Table8[AsPR],MATCH(F77,Table8[Team],0))+INDEX(Table8[AsPR],MATCH(G77,Table8[Team],0))+INDEX(Table8[AsPR],MATCH(H77,Table8[Team],0))</f>
        <v>32.33869953781462</v>
      </c>
      <c r="X77" s="16">
        <f>INDEX(Table8[TCPR],MATCH(F77,Table8[Team],0))+INDEX(Table8[TCPR],MATCH(G77,Table8[Team],0))+INDEX(Table8[TCPR],MATCH(H77,Table8[Team],0))</f>
        <v>25.269380798360878</v>
      </c>
      <c r="Y77">
        <f t="shared" si="4"/>
        <v>0</v>
      </c>
      <c r="Z77">
        <f t="shared" si="7"/>
        <v>1</v>
      </c>
    </row>
    <row r="78" spans="1:26">
      <c r="A78" s="4" t="s">
        <v>250</v>
      </c>
      <c r="B78" s="5">
        <v>77</v>
      </c>
      <c r="C78" s="13">
        <v>3525</v>
      </c>
      <c r="D78" s="9">
        <v>33</v>
      </c>
      <c r="E78" s="9">
        <v>3354</v>
      </c>
      <c r="F78" s="13">
        <v>2834</v>
      </c>
      <c r="G78" s="9">
        <v>1918</v>
      </c>
      <c r="H78" s="9">
        <v>2067</v>
      </c>
      <c r="I78" s="17">
        <f t="shared" si="5"/>
        <v>194.2061907691598</v>
      </c>
      <c r="J78" s="15">
        <f t="shared" si="6"/>
        <v>241.16056338107461</v>
      </c>
      <c r="K78" s="17">
        <f>INDEX(Table8[OPR],MATCH(C78,Table8[Team],0))</f>
        <v>67.807139215941305</v>
      </c>
      <c r="L78" s="15">
        <f>INDEX(Table8[OPR],MATCH(D78,Table8[Team],0))</f>
        <v>106.637562610092</v>
      </c>
      <c r="M78" s="15">
        <f>INDEX(Table8[OPR],MATCH(E78,Table8[Team],0))</f>
        <v>19.761488943126501</v>
      </c>
      <c r="N78" s="17">
        <f>INDEX(Table8[OPR],MATCH(F78,Table8[Team],0))</f>
        <v>64.124040915543503</v>
      </c>
      <c r="O78" s="15">
        <f>INDEX(Table8[OPR],MATCH(G78,Table8[Team],0))</f>
        <v>105.471607703666</v>
      </c>
      <c r="P78" s="15">
        <f>INDEX(Table8[OPR],MATCH(H78,Table8[Team],0))</f>
        <v>71.564914761865097</v>
      </c>
      <c r="Q78" s="17">
        <f>INDEX(Table8[APR],MATCH(C78,Table8[Team],0))+INDEX(Table8[APR],MATCH(D78,Table8[Team],0))+INDEX(Table8[APR],MATCH(E78,Table8[Team],0))</f>
        <v>56.862978948028449</v>
      </c>
      <c r="R78" s="15">
        <f>INDEX(Table8[TPR],MATCH(C78,Table8[Team],0))+INDEX(Table8[TPR],MATCH(D78,Table8[Team],0))+INDEX(Table8[TPR],MATCH(E78,Table8[Team],0))</f>
        <v>53.663864972297098</v>
      </c>
      <c r="S78" s="15">
        <f>INDEX(Table8[AsPR],MATCH(C78,Table8[Team],0))+INDEX(Table8[AsPR],MATCH(D78,Table8[Team],0))+INDEX(Table8[AsPR],MATCH(E78,Table8[Team],0))</f>
        <v>53.248348921949848</v>
      </c>
      <c r="T78" s="15">
        <f>INDEX(Table8[TCPR],MATCH(C78,Table8[Team],0))+INDEX(Table8[TCPR],MATCH(D78,Table8[Team],0))+INDEX(Table8[TCPR],MATCH(E78,Table8[Team],0))</f>
        <v>30.118736267521548</v>
      </c>
      <c r="U78" s="17">
        <f>INDEX(Table8[APR],MATCH(F78,Table8[Team],0))+INDEX(Table8[APR],MATCH(G78,Table8[Team],0))+INDEX(Table8[APR],MATCH(H78,Table8[Team],0))</f>
        <v>66.939016549275806</v>
      </c>
      <c r="V78" s="15">
        <f>INDEX(Table8[TPR],MATCH(F78,Table8[Team],0))+INDEX(Table8[TPR],MATCH(G78,Table8[Team],0))+INDEX(Table8[TPR],MATCH(H78,Table8[Team],0))</f>
        <v>68.128337883737004</v>
      </c>
      <c r="W78" s="15">
        <f>INDEX(Table8[AsPR],MATCH(F78,Table8[Team],0))+INDEX(Table8[AsPR],MATCH(G78,Table8[Team],0))+INDEX(Table8[AsPR],MATCH(H78,Table8[Team],0))</f>
        <v>75.945092280531398</v>
      </c>
      <c r="X78" s="16">
        <f>INDEX(Table8[TCPR],MATCH(F78,Table8[Team],0))+INDEX(Table8[TCPR],MATCH(G78,Table8[Team],0))+INDEX(Table8[TCPR],MATCH(H78,Table8[Team],0))</f>
        <v>30.29404040022763</v>
      </c>
      <c r="Y78">
        <f t="shared" si="4"/>
        <v>0</v>
      </c>
      <c r="Z78">
        <f t="shared" si="7"/>
        <v>1</v>
      </c>
    </row>
    <row r="79" spans="1:26">
      <c r="A79" s="4" t="s">
        <v>251</v>
      </c>
      <c r="B79" s="5">
        <v>78</v>
      </c>
      <c r="C79" s="13">
        <v>4265</v>
      </c>
      <c r="D79" s="9">
        <v>195</v>
      </c>
      <c r="E79" s="9">
        <v>1939</v>
      </c>
      <c r="F79" s="13">
        <v>51</v>
      </c>
      <c r="G79" s="9">
        <v>548</v>
      </c>
      <c r="H79" s="9">
        <v>1625</v>
      </c>
      <c r="I79" s="17">
        <f t="shared" si="5"/>
        <v>216.04204892277249</v>
      </c>
      <c r="J79" s="15">
        <f t="shared" si="6"/>
        <v>277.04299732222262</v>
      </c>
      <c r="K79" s="17">
        <f>INDEX(Table8[OPR],MATCH(C79,Table8[Team],0))</f>
        <v>70.579318958169395</v>
      </c>
      <c r="L79" s="15">
        <f>INDEX(Table8[OPR],MATCH(D79,Table8[Team],0))</f>
        <v>99.564491357882403</v>
      </c>
      <c r="M79" s="15">
        <f>INDEX(Table8[OPR],MATCH(E79,Table8[Team],0))</f>
        <v>45.898238606720703</v>
      </c>
      <c r="N79" s="17">
        <f>INDEX(Table8[OPR],MATCH(F79,Table8[Team],0))</f>
        <v>79.485145086972594</v>
      </c>
      <c r="O79" s="15">
        <f>INDEX(Table8[OPR],MATCH(G79,Table8[Team],0))</f>
        <v>66.733722202915999</v>
      </c>
      <c r="P79" s="15">
        <f>INDEX(Table8[OPR],MATCH(H79,Table8[Team],0))</f>
        <v>130.82413003233401</v>
      </c>
      <c r="Q79" s="17">
        <f>INDEX(Table8[APR],MATCH(C79,Table8[Team],0))+INDEX(Table8[APR],MATCH(D79,Table8[Team],0))+INDEX(Table8[APR],MATCH(E79,Table8[Team],0))</f>
        <v>61.140991495345503</v>
      </c>
      <c r="R79" s="15">
        <f>INDEX(Table8[TPR],MATCH(C79,Table8[Team],0))+INDEX(Table8[TPR],MATCH(D79,Table8[Team],0))+INDEX(Table8[TPR],MATCH(E79,Table8[Team],0))</f>
        <v>61.489255603539881</v>
      </c>
      <c r="S79" s="15">
        <f>INDEX(Table8[AsPR],MATCH(C79,Table8[Team],0))+INDEX(Table8[AsPR],MATCH(D79,Table8[Team],0))+INDEX(Table8[AsPR],MATCH(E79,Table8[Team],0))</f>
        <v>58.062423995199097</v>
      </c>
      <c r="T79" s="15">
        <f>INDEX(Table8[TCPR],MATCH(C79,Table8[Team],0))+INDEX(Table8[TCPR],MATCH(D79,Table8[Team],0))+INDEX(Table8[TCPR],MATCH(E79,Table8[Team],0))</f>
        <v>36.798349008142367</v>
      </c>
      <c r="U79" s="17">
        <f>INDEX(Table8[APR],MATCH(F79,Table8[Team],0))+INDEX(Table8[APR],MATCH(G79,Table8[Team],0))+INDEX(Table8[APR],MATCH(H79,Table8[Team],0))</f>
        <v>80.179462103242486</v>
      </c>
      <c r="V79" s="15">
        <f>INDEX(Table8[TPR],MATCH(F79,Table8[Team],0))+INDEX(Table8[TPR],MATCH(G79,Table8[Team],0))+INDEX(Table8[TPR],MATCH(H79,Table8[Team],0))</f>
        <v>87.409765587420097</v>
      </c>
      <c r="W79" s="15">
        <f>INDEX(Table8[AsPR],MATCH(F79,Table8[Team],0))+INDEX(Table8[AsPR],MATCH(G79,Table8[Team],0))+INDEX(Table8[AsPR],MATCH(H79,Table8[Team],0))</f>
        <v>61.684898558435798</v>
      </c>
      <c r="X79" s="16">
        <f>INDEX(Table8[TCPR],MATCH(F79,Table8[Team],0))+INDEX(Table8[TCPR],MATCH(G79,Table8[Team],0))+INDEX(Table8[TCPR],MATCH(H79,Table8[Team],0))</f>
        <v>48.767809331878865</v>
      </c>
      <c r="Y79">
        <f t="shared" si="4"/>
        <v>0</v>
      </c>
      <c r="Z79">
        <f t="shared" si="7"/>
        <v>1</v>
      </c>
    </row>
    <row r="80" spans="1:26">
      <c r="A80" s="4" t="s">
        <v>271</v>
      </c>
      <c r="B80" s="5">
        <v>79</v>
      </c>
      <c r="C80" s="13">
        <v>3158</v>
      </c>
      <c r="D80" s="9">
        <v>457</v>
      </c>
      <c r="E80" s="9">
        <v>639</v>
      </c>
      <c r="F80" s="13">
        <v>2158</v>
      </c>
      <c r="G80" s="9">
        <v>3211</v>
      </c>
      <c r="H80" s="9">
        <v>2996</v>
      </c>
      <c r="I80" s="17">
        <f t="shared" si="5"/>
        <v>172.36300908759131</v>
      </c>
      <c r="J80" s="15">
        <f t="shared" si="6"/>
        <v>152.30273465712079</v>
      </c>
      <c r="K80" s="17">
        <f>INDEX(Table8[OPR],MATCH(C80,Table8[Team],0))</f>
        <v>67.190564807896294</v>
      </c>
      <c r="L80" s="15">
        <f>INDEX(Table8[OPR],MATCH(D80,Table8[Team],0))</f>
        <v>37.993462659767602</v>
      </c>
      <c r="M80" s="15">
        <f>INDEX(Table8[OPR],MATCH(E80,Table8[Team],0))</f>
        <v>67.178981619927399</v>
      </c>
      <c r="N80" s="17">
        <f>INDEX(Table8[OPR],MATCH(F80,Table8[Team],0))</f>
        <v>62.116145468289098</v>
      </c>
      <c r="O80" s="15">
        <f>INDEX(Table8[OPR],MATCH(G80,Table8[Team],0))</f>
        <v>39.902663282415098</v>
      </c>
      <c r="P80" s="15">
        <f>INDEX(Table8[OPR],MATCH(H80,Table8[Team],0))</f>
        <v>50.283925906416599</v>
      </c>
      <c r="Q80" s="17">
        <f>INDEX(Table8[APR],MATCH(C80,Table8[Team],0))+INDEX(Table8[APR],MATCH(D80,Table8[Team],0))+INDEX(Table8[APR],MATCH(E80,Table8[Team],0))</f>
        <v>50.729095685098699</v>
      </c>
      <c r="R80" s="15">
        <f>INDEX(Table8[TPR],MATCH(C80,Table8[Team],0))+INDEX(Table8[TPR],MATCH(D80,Table8[Team],0))+INDEX(Table8[TPR],MATCH(E80,Table8[Team],0))</f>
        <v>53.326486797044801</v>
      </c>
      <c r="S80" s="15">
        <f>INDEX(Table8[AsPR],MATCH(C80,Table8[Team],0))+INDEX(Table8[AsPR],MATCH(D80,Table8[Team],0))+INDEX(Table8[AsPR],MATCH(E80,Table8[Team],0))</f>
        <v>41.067539169778399</v>
      </c>
      <c r="T80" s="15">
        <f>INDEX(Table8[TCPR],MATCH(C80,Table8[Team],0))+INDEX(Table8[TCPR],MATCH(D80,Table8[Team],0))+INDEX(Table8[TCPR],MATCH(E80,Table8[Team],0))</f>
        <v>30.445811604965943</v>
      </c>
      <c r="U80" s="17">
        <f>INDEX(Table8[APR],MATCH(F80,Table8[Team],0))+INDEX(Table8[APR],MATCH(G80,Table8[Team],0))+INDEX(Table8[APR],MATCH(H80,Table8[Team],0))</f>
        <v>50.022026115832901</v>
      </c>
      <c r="V80" s="15">
        <f>INDEX(Table8[TPR],MATCH(F80,Table8[Team],0))+INDEX(Table8[TPR],MATCH(G80,Table8[Team],0))+INDEX(Table8[TPR],MATCH(H80,Table8[Team],0))</f>
        <v>45.5644998476997</v>
      </c>
      <c r="W80" s="15">
        <f>INDEX(Table8[AsPR],MATCH(F80,Table8[Team],0))+INDEX(Table8[AsPR],MATCH(G80,Table8[Team],0))+INDEX(Table8[AsPR],MATCH(H80,Table8[Team],0))</f>
        <v>31.07051120614496</v>
      </c>
      <c r="X80" s="16">
        <f>INDEX(Table8[TCPR],MATCH(F80,Table8[Team],0))+INDEX(Table8[TCPR],MATCH(G80,Table8[Team],0))+INDEX(Table8[TCPR],MATCH(H80,Table8[Team],0))</f>
        <v>22.815382558835569</v>
      </c>
      <c r="Y80">
        <f t="shared" si="4"/>
        <v>1</v>
      </c>
      <c r="Z80">
        <f t="shared" si="7"/>
        <v>0</v>
      </c>
    </row>
    <row r="81" spans="1:26">
      <c r="A81" s="4" t="s">
        <v>252</v>
      </c>
      <c r="B81" s="5">
        <v>80</v>
      </c>
      <c r="C81" s="13">
        <v>3318</v>
      </c>
      <c r="D81" s="9">
        <v>2655</v>
      </c>
      <c r="E81" s="9">
        <v>4946</v>
      </c>
      <c r="F81" s="13">
        <v>2444</v>
      </c>
      <c r="G81" s="9">
        <v>2341</v>
      </c>
      <c r="H81" s="9">
        <v>2907</v>
      </c>
      <c r="I81" s="17">
        <f t="shared" si="5"/>
        <v>172.36295924911309</v>
      </c>
      <c r="J81" s="15">
        <f t="shared" si="6"/>
        <v>130.3093073664846</v>
      </c>
      <c r="K81" s="17">
        <f>INDEX(Table8[OPR],MATCH(C81,Table8[Team],0))</f>
        <v>60.127320955052397</v>
      </c>
      <c r="L81" s="15">
        <f>INDEX(Table8[OPR],MATCH(D81,Table8[Team],0))</f>
        <v>49.351939009323097</v>
      </c>
      <c r="M81" s="15">
        <f>INDEX(Table8[OPR],MATCH(E81,Table8[Team],0))</f>
        <v>62.883699284737602</v>
      </c>
      <c r="N81" s="17">
        <f>INDEX(Table8[OPR],MATCH(F81,Table8[Team],0))</f>
        <v>12.0786568671361</v>
      </c>
      <c r="O81" s="15">
        <f>INDEX(Table8[OPR],MATCH(G81,Table8[Team],0))</f>
        <v>48.321744785260002</v>
      </c>
      <c r="P81" s="15">
        <f>INDEX(Table8[OPR],MATCH(H81,Table8[Team],0))</f>
        <v>69.908905714088505</v>
      </c>
      <c r="Q81" s="17">
        <f>INDEX(Table8[APR],MATCH(C81,Table8[Team],0))+INDEX(Table8[APR],MATCH(D81,Table8[Team],0))+INDEX(Table8[APR],MATCH(E81,Table8[Team],0))</f>
        <v>43.3254490197533</v>
      </c>
      <c r="R81" s="15">
        <f>INDEX(Table8[TPR],MATCH(C81,Table8[Team],0))+INDEX(Table8[TPR],MATCH(D81,Table8[Team],0))+INDEX(Table8[TPR],MATCH(E81,Table8[Team],0))</f>
        <v>40.885504697047843</v>
      </c>
      <c r="S81" s="15">
        <f>INDEX(Table8[AsPR],MATCH(C81,Table8[Team],0))+INDEX(Table8[AsPR],MATCH(D81,Table8[Team],0))+INDEX(Table8[AsPR],MATCH(E81,Table8[Team],0))</f>
        <v>46.585060809997799</v>
      </c>
      <c r="T81" s="15">
        <f>INDEX(Table8[TCPR],MATCH(C81,Table8[Team],0))+INDEX(Table8[TCPR],MATCH(D81,Table8[Team],0))+INDEX(Table8[TCPR],MATCH(E81,Table8[Team],0))</f>
        <v>41.566944722313622</v>
      </c>
      <c r="U81" s="17">
        <f>INDEX(Table8[APR],MATCH(F81,Table8[Team],0))+INDEX(Table8[APR],MATCH(G81,Table8[Team],0))+INDEX(Table8[APR],MATCH(H81,Table8[Team],0))</f>
        <v>35.029681916139289</v>
      </c>
      <c r="V81" s="15">
        <f>INDEX(Table8[TPR],MATCH(F81,Table8[Team],0))+INDEX(Table8[TPR],MATCH(G81,Table8[Team],0))+INDEX(Table8[TPR],MATCH(H81,Table8[Team],0))</f>
        <v>43.461555931740783</v>
      </c>
      <c r="W81" s="15">
        <f>INDEX(Table8[AsPR],MATCH(F81,Table8[Team],0))+INDEX(Table8[AsPR],MATCH(G81,Table8[Team],0))+INDEX(Table8[AsPR],MATCH(H81,Table8[Team],0))</f>
        <v>30.816802779029921</v>
      </c>
      <c r="X81" s="16">
        <f>INDEX(Table8[TCPR],MATCH(F81,Table8[Team],0))+INDEX(Table8[TCPR],MATCH(G81,Table8[Team],0))+INDEX(Table8[TCPR],MATCH(H81,Table8[Team],0))</f>
        <v>22.319058069282555</v>
      </c>
      <c r="Y81">
        <f t="shared" si="4"/>
        <v>1</v>
      </c>
      <c r="Z81">
        <f t="shared" si="7"/>
        <v>0</v>
      </c>
    </row>
    <row r="82" spans="1:26">
      <c r="A82" s="4" t="s">
        <v>181</v>
      </c>
      <c r="B82" s="5">
        <v>81</v>
      </c>
      <c r="C82" s="13">
        <v>932</v>
      </c>
      <c r="D82" s="9">
        <v>527</v>
      </c>
      <c r="E82" s="9">
        <v>4499</v>
      </c>
      <c r="F82" s="13">
        <v>900</v>
      </c>
      <c r="G82" s="9">
        <v>1671</v>
      </c>
      <c r="H82" s="9">
        <v>4925</v>
      </c>
      <c r="I82" s="17">
        <f t="shared" si="5"/>
        <v>100.5357858160601</v>
      </c>
      <c r="J82" s="15">
        <f t="shared" si="6"/>
        <v>181.8380465917655</v>
      </c>
      <c r="K82" s="17">
        <f>INDEX(Table8[OPR],MATCH(C82,Table8[Team],0))</f>
        <v>50.798912546778197</v>
      </c>
      <c r="L82" s="15">
        <f>INDEX(Table8[OPR],MATCH(D82,Table8[Team],0))</f>
        <v>26.629364119531399</v>
      </c>
      <c r="M82" s="15">
        <f>INDEX(Table8[OPR],MATCH(E82,Table8[Team],0))</f>
        <v>23.107509149750499</v>
      </c>
      <c r="N82" s="17">
        <f>INDEX(Table8[OPR],MATCH(F82,Table8[Team],0))</f>
        <v>65.380528721052499</v>
      </c>
      <c r="O82" s="15">
        <f>INDEX(Table8[OPR],MATCH(G82,Table8[Team],0))</f>
        <v>74.545122763180601</v>
      </c>
      <c r="P82" s="15">
        <f>INDEX(Table8[OPR],MATCH(H82,Table8[Team],0))</f>
        <v>41.912395107532397</v>
      </c>
      <c r="Q82" s="17">
        <f>INDEX(Table8[APR],MATCH(C82,Table8[Team],0))+INDEX(Table8[APR],MATCH(D82,Table8[Team],0))+INDEX(Table8[APR],MATCH(E82,Table8[Team],0))</f>
        <v>59.241849754534599</v>
      </c>
      <c r="R82" s="15">
        <f>INDEX(Table8[TPR],MATCH(C82,Table8[Team],0))+INDEX(Table8[TPR],MATCH(D82,Table8[Team],0))+INDEX(Table8[TPR],MATCH(E82,Table8[Team],0))</f>
        <v>11.12360064966059</v>
      </c>
      <c r="S82" s="15">
        <f>INDEX(Table8[AsPR],MATCH(C82,Table8[Team],0))+INDEX(Table8[AsPR],MATCH(D82,Table8[Team],0))+INDEX(Table8[AsPR],MATCH(E82,Table8[Team],0))</f>
        <v>16.619342717913469</v>
      </c>
      <c r="T82" s="15">
        <f>INDEX(Table8[TCPR],MATCH(C82,Table8[Team],0))+INDEX(Table8[TCPR],MATCH(D82,Table8[Team],0))+INDEX(Table8[TCPR],MATCH(E82,Table8[Team],0))</f>
        <v>12.521181540287451</v>
      </c>
      <c r="U82" s="17">
        <f>INDEX(Table8[APR],MATCH(F82,Table8[Team],0))+INDEX(Table8[APR],MATCH(G82,Table8[Team],0))+INDEX(Table8[APR],MATCH(H82,Table8[Team],0))</f>
        <v>44.828314599611353</v>
      </c>
      <c r="V82" s="15">
        <f>INDEX(Table8[TPR],MATCH(F82,Table8[Team],0))+INDEX(Table8[TPR],MATCH(G82,Table8[Team],0))+INDEX(Table8[TPR],MATCH(H82,Table8[Team],0))</f>
        <v>46.88350407119448</v>
      </c>
      <c r="W82" s="15">
        <f>INDEX(Table8[AsPR],MATCH(F82,Table8[Team],0))+INDEX(Table8[AsPR],MATCH(G82,Table8[Team],0))+INDEX(Table8[AsPR],MATCH(H82,Table8[Team],0))</f>
        <v>55.841987380709355</v>
      </c>
      <c r="X82" s="16">
        <f>INDEX(Table8[TCPR],MATCH(F82,Table8[Team],0))+INDEX(Table8[TCPR],MATCH(G82,Table8[Team],0))+INDEX(Table8[TCPR],MATCH(H82,Table8[Team],0))</f>
        <v>36.06034527067284</v>
      </c>
      <c r="Y82">
        <f t="shared" si="4"/>
        <v>0</v>
      </c>
      <c r="Z82">
        <f t="shared" si="7"/>
        <v>1</v>
      </c>
    </row>
    <row r="83" spans="1:26">
      <c r="A83" s="4" t="s">
        <v>182</v>
      </c>
      <c r="B83" s="5">
        <v>82</v>
      </c>
      <c r="C83" s="13">
        <v>5288</v>
      </c>
      <c r="D83" s="9">
        <v>503</v>
      </c>
      <c r="E83" s="9">
        <v>5123</v>
      </c>
      <c r="F83" s="13">
        <v>378</v>
      </c>
      <c r="G83" s="9">
        <v>2590</v>
      </c>
      <c r="H83" s="9">
        <v>3467</v>
      </c>
      <c r="I83" s="17">
        <f t="shared" si="5"/>
        <v>90.170931877893153</v>
      </c>
      <c r="J83" s="15">
        <f t="shared" si="6"/>
        <v>249.51121684436001</v>
      </c>
      <c r="K83" s="17">
        <f>INDEX(Table8[OPR],MATCH(C83,Table8[Team],0))</f>
        <v>13.773273463858301</v>
      </c>
      <c r="L83" s="15">
        <f>INDEX(Table8[OPR],MATCH(D83,Table8[Team],0))</f>
        <v>68.270640980080699</v>
      </c>
      <c r="M83" s="15">
        <f>INDEX(Table8[OPR],MATCH(E83,Table8[Team],0))</f>
        <v>8.1270174339541494</v>
      </c>
      <c r="N83" s="17">
        <f>INDEX(Table8[OPR],MATCH(F83,Table8[Team],0))</f>
        <v>60.148978883826402</v>
      </c>
      <c r="O83" s="15">
        <f>INDEX(Table8[OPR],MATCH(G83,Table8[Team],0))</f>
        <v>104.005123276175</v>
      </c>
      <c r="P83" s="15">
        <f>INDEX(Table8[OPR],MATCH(H83,Table8[Team],0))</f>
        <v>85.357114684358606</v>
      </c>
      <c r="Q83" s="17">
        <f>INDEX(Table8[APR],MATCH(C83,Table8[Team],0))+INDEX(Table8[APR],MATCH(D83,Table8[Team],0))+INDEX(Table8[APR],MATCH(E83,Table8[Team],0))</f>
        <v>24.882393761491169</v>
      </c>
      <c r="R83" s="15">
        <f>INDEX(Table8[TPR],MATCH(C83,Table8[Team],0))+INDEX(Table8[TPR],MATCH(D83,Table8[Team],0))+INDEX(Table8[TPR],MATCH(E83,Table8[Team],0))</f>
        <v>36.675346588925812</v>
      </c>
      <c r="S83" s="15">
        <f>INDEX(Table8[AsPR],MATCH(C83,Table8[Team],0))+INDEX(Table8[AsPR],MATCH(D83,Table8[Team],0))+INDEX(Table8[AsPR],MATCH(E83,Table8[Team],0))</f>
        <v>13.370562608652127</v>
      </c>
      <c r="T83" s="15">
        <f>INDEX(Table8[TCPR],MATCH(C83,Table8[Team],0))+INDEX(Table8[TCPR],MATCH(D83,Table8[Team],0))+INDEX(Table8[TCPR],MATCH(E83,Table8[Team],0))</f>
        <v>15.221176289705969</v>
      </c>
      <c r="U83" s="17">
        <f>INDEX(Table8[APR],MATCH(F83,Table8[Team],0))+INDEX(Table8[APR],MATCH(G83,Table8[Team],0))+INDEX(Table8[APR],MATCH(H83,Table8[Team],0))</f>
        <v>88.152416322362697</v>
      </c>
      <c r="V83" s="15">
        <f>INDEX(Table8[TPR],MATCH(F83,Table8[Team],0))+INDEX(Table8[TPR],MATCH(G83,Table8[Team],0))+INDEX(Table8[TPR],MATCH(H83,Table8[Team],0))</f>
        <v>69.237094434558898</v>
      </c>
      <c r="W83" s="15">
        <f>INDEX(Table8[AsPR],MATCH(F83,Table8[Team],0))+INDEX(Table8[AsPR],MATCH(G83,Table8[Team],0))+INDEX(Table8[AsPR],MATCH(H83,Table8[Team],0))</f>
        <v>61.706401878249892</v>
      </c>
      <c r="X83" s="16">
        <f>INDEX(Table8[TCPR],MATCH(F83,Table8[Team],0))+INDEX(Table8[TCPR],MATCH(G83,Table8[Team],0))+INDEX(Table8[TCPR],MATCH(H83,Table8[Team],0))</f>
        <v>31.910710670621981</v>
      </c>
      <c r="Y83">
        <f t="shared" si="4"/>
        <v>0</v>
      </c>
      <c r="Z83">
        <f t="shared" si="7"/>
        <v>1</v>
      </c>
    </row>
    <row r="84" spans="1:26">
      <c r="A84" s="4" t="s">
        <v>183</v>
      </c>
      <c r="B84" s="5">
        <v>83</v>
      </c>
      <c r="C84" s="13">
        <v>4010</v>
      </c>
      <c r="D84" s="9">
        <v>229</v>
      </c>
      <c r="E84" s="9">
        <v>1538</v>
      </c>
      <c r="F84" s="13">
        <v>2500</v>
      </c>
      <c r="G84" s="9">
        <v>3616</v>
      </c>
      <c r="H84" s="9">
        <v>2576</v>
      </c>
      <c r="I84" s="17">
        <f t="shared" si="5"/>
        <v>87.038756106737296</v>
      </c>
      <c r="J84" s="15">
        <f t="shared" si="6"/>
        <v>65.303229415564005</v>
      </c>
      <c r="K84" s="17">
        <f>INDEX(Table8[OPR],MATCH(C84,Table8[Team],0))</f>
        <v>-11.904702364798901</v>
      </c>
      <c r="L84" s="15">
        <f>INDEX(Table8[OPR],MATCH(D84,Table8[Team],0))</f>
        <v>14.074447213840299</v>
      </c>
      <c r="M84" s="15">
        <f>INDEX(Table8[OPR],MATCH(E84,Table8[Team],0))</f>
        <v>84.869011257695902</v>
      </c>
      <c r="N84" s="17">
        <f>INDEX(Table8[OPR],MATCH(F84,Table8[Team],0))</f>
        <v>23.409150218802299</v>
      </c>
      <c r="O84" s="15">
        <f>INDEX(Table8[OPR],MATCH(G84,Table8[Team],0))</f>
        <v>20.738037748675399</v>
      </c>
      <c r="P84" s="15">
        <f>INDEX(Table8[OPR],MATCH(H84,Table8[Team],0))</f>
        <v>21.156041448086299</v>
      </c>
      <c r="Q84" s="17">
        <f>INDEX(Table8[APR],MATCH(C84,Table8[Team],0))+INDEX(Table8[APR],MATCH(D84,Table8[Team],0))+INDEX(Table8[APR],MATCH(E84,Table8[Team],0))</f>
        <v>32.747270807672606</v>
      </c>
      <c r="R84" s="15">
        <f>INDEX(Table8[TPR],MATCH(C84,Table8[Team],0))+INDEX(Table8[TPR],MATCH(D84,Table8[Team],0))+INDEX(Table8[TPR],MATCH(E84,Table8[Team],0))</f>
        <v>19.455776176969451</v>
      </c>
      <c r="S84" s="15">
        <f>INDEX(Table8[AsPR],MATCH(C84,Table8[Team],0))+INDEX(Table8[AsPR],MATCH(D84,Table8[Team],0))+INDEX(Table8[AsPR],MATCH(E84,Table8[Team],0))</f>
        <v>16.109662494862565</v>
      </c>
      <c r="T84" s="15">
        <f>INDEX(Table8[TCPR],MATCH(C84,Table8[Team],0))+INDEX(Table8[TCPR],MATCH(D84,Table8[Team],0))+INDEX(Table8[TCPR],MATCH(E84,Table8[Team],0))</f>
        <v>19.01133777867576</v>
      </c>
      <c r="U84" s="17">
        <f>INDEX(Table8[APR],MATCH(F84,Table8[Team],0))+INDEX(Table8[APR],MATCH(G84,Table8[Team],0))+INDEX(Table8[APR],MATCH(H84,Table8[Team],0))</f>
        <v>35.762903800021405</v>
      </c>
      <c r="V84" s="15">
        <f>INDEX(Table8[TPR],MATCH(F84,Table8[Team],0))+INDEX(Table8[TPR],MATCH(G84,Table8[Team],0))+INDEX(Table8[TPR],MATCH(H84,Table8[Team],0))</f>
        <v>9.7127571821694509</v>
      </c>
      <c r="W84" s="15">
        <f>INDEX(Table8[AsPR],MATCH(F84,Table8[Team],0))+INDEX(Table8[AsPR],MATCH(G84,Table8[Team],0))+INDEX(Table8[AsPR],MATCH(H84,Table8[Team],0))</f>
        <v>6.2672637825990289</v>
      </c>
      <c r="X84" s="16">
        <f>INDEX(Table8[TCPR],MATCH(F84,Table8[Team],0))+INDEX(Table8[TCPR],MATCH(G84,Table8[Team],0))+INDEX(Table8[TCPR],MATCH(H84,Table8[Team],0))</f>
        <v>13.371590146695695</v>
      </c>
      <c r="Y84">
        <f t="shared" si="4"/>
        <v>1</v>
      </c>
      <c r="Z84">
        <f t="shared" si="7"/>
        <v>0</v>
      </c>
    </row>
    <row r="85" spans="1:26">
      <c r="A85" s="4" t="s">
        <v>184</v>
      </c>
      <c r="B85" s="5">
        <v>84</v>
      </c>
      <c r="C85" s="13">
        <v>2137</v>
      </c>
      <c r="D85" s="9">
        <v>5019</v>
      </c>
      <c r="E85" s="9">
        <v>4547</v>
      </c>
      <c r="F85" s="13">
        <v>1540</v>
      </c>
      <c r="G85" s="9">
        <v>4778</v>
      </c>
      <c r="H85" s="9">
        <v>1086</v>
      </c>
      <c r="I85" s="17">
        <f t="shared" si="5"/>
        <v>134.53116299168951</v>
      </c>
      <c r="J85" s="15">
        <f t="shared" si="6"/>
        <v>158.66767452495822</v>
      </c>
      <c r="K85" s="17">
        <f>INDEX(Table8[OPR],MATCH(C85,Table8[Team],0))</f>
        <v>87.371123904326197</v>
      </c>
      <c r="L85" s="15">
        <f>INDEX(Table8[OPR],MATCH(D85,Table8[Team],0))</f>
        <v>19.566167079478099</v>
      </c>
      <c r="M85" s="15">
        <f>INDEX(Table8[OPR],MATCH(E85,Table8[Team],0))</f>
        <v>27.593872007885199</v>
      </c>
      <c r="N85" s="17">
        <f>INDEX(Table8[OPR],MATCH(F85,Table8[Team],0))</f>
        <v>63.288705361027098</v>
      </c>
      <c r="O85" s="15">
        <f>INDEX(Table8[OPR],MATCH(G85,Table8[Team],0))</f>
        <v>44.726753068152497</v>
      </c>
      <c r="P85" s="15">
        <f>INDEX(Table8[OPR],MATCH(H85,Table8[Team],0))</f>
        <v>50.652216095778599</v>
      </c>
      <c r="Q85" s="17">
        <f>INDEX(Table8[APR],MATCH(C85,Table8[Team],0))+INDEX(Table8[APR],MATCH(D85,Table8[Team],0))+INDEX(Table8[APR],MATCH(E85,Table8[Team],0))</f>
        <v>40.761683503576052</v>
      </c>
      <c r="R85" s="15">
        <f>INDEX(Table8[TPR],MATCH(C85,Table8[Team],0))+INDEX(Table8[TPR],MATCH(D85,Table8[Team],0))+INDEX(Table8[TPR],MATCH(E85,Table8[Team],0))</f>
        <v>15.694498459769566</v>
      </c>
      <c r="S85" s="15">
        <f>INDEX(Table8[AsPR],MATCH(C85,Table8[Team],0))+INDEX(Table8[AsPR],MATCH(D85,Table8[Team],0))+INDEX(Table8[AsPR],MATCH(E85,Table8[Team],0))</f>
        <v>57.9781778796754</v>
      </c>
      <c r="T85" s="15">
        <f>INDEX(Table8[TCPR],MATCH(C85,Table8[Team],0))+INDEX(Table8[TCPR],MATCH(D85,Table8[Team],0))+INDEX(Table8[TCPR],MATCH(E85,Table8[Team],0))</f>
        <v>20.096803148668343</v>
      </c>
      <c r="U85" s="17">
        <f>INDEX(Table8[APR],MATCH(F85,Table8[Team],0))+INDEX(Table8[APR],MATCH(G85,Table8[Team],0))+INDEX(Table8[APR],MATCH(H85,Table8[Team],0))</f>
        <v>55.248379259083308</v>
      </c>
      <c r="V85" s="15">
        <f>INDEX(Table8[TPR],MATCH(F85,Table8[Team],0))+INDEX(Table8[TPR],MATCH(G85,Table8[Team],0))+INDEX(Table8[TPR],MATCH(H85,Table8[Team],0))</f>
        <v>50.4421665097965</v>
      </c>
      <c r="W85" s="15">
        <f>INDEX(Table8[AsPR],MATCH(F85,Table8[Team],0))+INDEX(Table8[AsPR],MATCH(G85,Table8[Team],0))+INDEX(Table8[AsPR],MATCH(H85,Table8[Team],0))</f>
        <v>31.47657860679594</v>
      </c>
      <c r="X85" s="16">
        <f>INDEX(Table8[TCPR],MATCH(F85,Table8[Team],0))+INDEX(Table8[TCPR],MATCH(G85,Table8[Team],0))+INDEX(Table8[TCPR],MATCH(H85,Table8[Team],0))</f>
        <v>21.918271752075821</v>
      </c>
      <c r="Y85">
        <f t="shared" si="4"/>
        <v>0</v>
      </c>
      <c r="Z85">
        <f t="shared" si="7"/>
        <v>1</v>
      </c>
    </row>
    <row r="86" spans="1:26">
      <c r="A86" s="4" t="s">
        <v>185</v>
      </c>
      <c r="B86" s="5">
        <v>85</v>
      </c>
      <c r="C86" s="13">
        <v>4933</v>
      </c>
      <c r="D86" s="9">
        <v>4914</v>
      </c>
      <c r="E86" s="9">
        <v>1816</v>
      </c>
      <c r="F86" s="13">
        <v>5006</v>
      </c>
      <c r="G86" s="9">
        <v>2180</v>
      </c>
      <c r="H86" s="9">
        <v>2834</v>
      </c>
      <c r="I86" s="17">
        <f t="shared" si="5"/>
        <v>156.84648179473621</v>
      </c>
      <c r="J86" s="15">
        <f t="shared" si="6"/>
        <v>174.53404829021559</v>
      </c>
      <c r="K86" s="17">
        <f>INDEX(Table8[OPR],MATCH(C86,Table8[Team],0))</f>
        <v>14.842015017307</v>
      </c>
      <c r="L86" s="15">
        <f>INDEX(Table8[OPR],MATCH(D86,Table8[Team],0))</f>
        <v>70.246171703128596</v>
      </c>
      <c r="M86" s="15">
        <f>INDEX(Table8[OPR],MATCH(E86,Table8[Team],0))</f>
        <v>71.758295074300605</v>
      </c>
      <c r="N86" s="17">
        <f>INDEX(Table8[OPR],MATCH(F86,Table8[Team],0))</f>
        <v>40.6916968227249</v>
      </c>
      <c r="O86" s="15">
        <f>INDEX(Table8[OPR],MATCH(G86,Table8[Team],0))</f>
        <v>69.718310551947198</v>
      </c>
      <c r="P86" s="15">
        <f>INDEX(Table8[OPR],MATCH(H86,Table8[Team],0))</f>
        <v>64.124040915543503</v>
      </c>
      <c r="Q86" s="17">
        <f>INDEX(Table8[APR],MATCH(C86,Table8[Team],0))+INDEX(Table8[APR],MATCH(D86,Table8[Team],0))+INDEX(Table8[APR],MATCH(E86,Table8[Team],0))</f>
        <v>42.510111305002859</v>
      </c>
      <c r="R86" s="15">
        <f>INDEX(Table8[TPR],MATCH(C86,Table8[Team],0))+INDEX(Table8[TPR],MATCH(D86,Table8[Team],0))+INDEX(Table8[TPR],MATCH(E86,Table8[Team],0))</f>
        <v>39.295018244696102</v>
      </c>
      <c r="S86" s="15">
        <f>INDEX(Table8[AsPR],MATCH(C86,Table8[Team],0))+INDEX(Table8[AsPR],MATCH(D86,Table8[Team],0))+INDEX(Table8[AsPR],MATCH(E86,Table8[Team],0))</f>
        <v>40.267160166698943</v>
      </c>
      <c r="T86" s="15">
        <f>INDEX(Table8[TCPR],MATCH(C86,Table8[Team],0))+INDEX(Table8[TCPR],MATCH(D86,Table8[Team],0))+INDEX(Table8[TCPR],MATCH(E86,Table8[Team],0))</f>
        <v>36.297029762530968</v>
      </c>
      <c r="U86" s="17">
        <f>INDEX(Table8[APR],MATCH(F86,Table8[Team],0))+INDEX(Table8[APR],MATCH(G86,Table8[Team],0))+INDEX(Table8[APR],MATCH(H86,Table8[Team],0))</f>
        <v>47.909932362342246</v>
      </c>
      <c r="V86" s="15">
        <f>INDEX(Table8[TPR],MATCH(F86,Table8[Team],0))+INDEX(Table8[TPR],MATCH(G86,Table8[Team],0))+INDEX(Table8[TPR],MATCH(H86,Table8[Team],0))</f>
        <v>56.797679780036496</v>
      </c>
      <c r="W86" s="15">
        <f>INDEX(Table8[AsPR],MATCH(F86,Table8[Team],0))+INDEX(Table8[AsPR],MATCH(G86,Table8[Team],0))+INDEX(Table8[AsPR],MATCH(H86,Table8[Team],0))</f>
        <v>57.433810266678762</v>
      </c>
      <c r="X86" s="16">
        <f>INDEX(Table8[TCPR],MATCH(F86,Table8[Team],0))+INDEX(Table8[TCPR],MATCH(G86,Table8[Team],0))+INDEX(Table8[TCPR],MATCH(H86,Table8[Team],0))</f>
        <v>14.265403239931727</v>
      </c>
      <c r="Y86">
        <f t="shared" si="4"/>
        <v>0</v>
      </c>
      <c r="Z86">
        <f t="shared" si="7"/>
        <v>1</v>
      </c>
    </row>
    <row r="87" spans="1:26">
      <c r="A87" s="4" t="s">
        <v>186</v>
      </c>
      <c r="B87" s="5">
        <v>86</v>
      </c>
      <c r="C87" s="13">
        <v>4707</v>
      </c>
      <c r="D87" s="9">
        <v>334</v>
      </c>
      <c r="E87" s="9">
        <v>4531</v>
      </c>
      <c r="F87" s="13">
        <v>3492</v>
      </c>
      <c r="G87" s="9">
        <v>2502</v>
      </c>
      <c r="H87" s="9">
        <v>1519</v>
      </c>
      <c r="I87" s="17">
        <f t="shared" si="5"/>
        <v>98.095305725195388</v>
      </c>
      <c r="J87" s="15">
        <f t="shared" si="6"/>
        <v>144.91865665983431</v>
      </c>
      <c r="K87" s="17">
        <f>INDEX(Table8[OPR],MATCH(C87,Table8[Team],0))</f>
        <v>10.132629792568</v>
      </c>
      <c r="L87" s="15">
        <f>INDEX(Table8[OPR],MATCH(D87,Table8[Team],0))</f>
        <v>72.119257098270793</v>
      </c>
      <c r="M87" s="15">
        <f>INDEX(Table8[OPR],MATCH(E87,Table8[Team],0))</f>
        <v>15.8434188343566</v>
      </c>
      <c r="N87" s="17">
        <f>INDEX(Table8[OPR],MATCH(F87,Table8[Team],0))</f>
        <v>25.005007116716101</v>
      </c>
      <c r="O87" s="15">
        <f>INDEX(Table8[OPR],MATCH(G87,Table8[Team],0))</f>
        <v>32.1014226271529</v>
      </c>
      <c r="P87" s="15">
        <f>INDEX(Table8[OPR],MATCH(H87,Table8[Team],0))</f>
        <v>87.812226915965297</v>
      </c>
      <c r="Q87" s="17">
        <f>INDEX(Table8[APR],MATCH(C87,Table8[Team],0))+INDEX(Table8[APR],MATCH(D87,Table8[Team],0))+INDEX(Table8[APR],MATCH(E87,Table8[Team],0))</f>
        <v>37.9232518749061</v>
      </c>
      <c r="R87" s="15">
        <f>INDEX(Table8[TPR],MATCH(C87,Table8[Team],0))+INDEX(Table8[TPR],MATCH(D87,Table8[Team],0))+INDEX(Table8[TPR],MATCH(E87,Table8[Team],0))</f>
        <v>33.935091070741279</v>
      </c>
      <c r="S87" s="15">
        <f>INDEX(Table8[AsPR],MATCH(C87,Table8[Team],0))+INDEX(Table8[AsPR],MATCH(D87,Table8[Team],0))+INDEX(Table8[AsPR],MATCH(E87,Table8[Team],0))</f>
        <v>8.8394942625790218</v>
      </c>
      <c r="T87" s="15">
        <f>INDEX(Table8[TCPR],MATCH(C87,Table8[Team],0))+INDEX(Table8[TCPR],MATCH(D87,Table8[Team],0))+INDEX(Table8[TCPR],MATCH(E87,Table8[Team],0))</f>
        <v>17.0511041060822</v>
      </c>
      <c r="U87" s="17">
        <f>INDEX(Table8[APR],MATCH(F87,Table8[Team],0))+INDEX(Table8[APR],MATCH(G87,Table8[Team],0))+INDEX(Table8[APR],MATCH(H87,Table8[Team],0))</f>
        <v>48.050287575184328</v>
      </c>
      <c r="V87" s="15">
        <f>INDEX(Table8[TPR],MATCH(F87,Table8[Team],0))+INDEX(Table8[TPR],MATCH(G87,Table8[Team],0))+INDEX(Table8[TPR],MATCH(H87,Table8[Team],0))</f>
        <v>31.41292685369055</v>
      </c>
      <c r="W87" s="15">
        <f>INDEX(Table8[AsPR],MATCH(F87,Table8[Team],0))+INDEX(Table8[AsPR],MATCH(G87,Table8[Team],0))+INDEX(Table8[AsPR],MATCH(H87,Table8[Team],0))</f>
        <v>34.059486102833333</v>
      </c>
      <c r="X87" s="16">
        <f>INDEX(Table8[TCPR],MATCH(F87,Table8[Team],0))+INDEX(Table8[TCPR],MATCH(G87,Table8[Team],0))+INDEX(Table8[TCPR],MATCH(H87,Table8[Team],0))</f>
        <v>33.180965892527425</v>
      </c>
      <c r="Y87">
        <f t="shared" si="4"/>
        <v>0</v>
      </c>
      <c r="Z87">
        <f t="shared" si="7"/>
        <v>1</v>
      </c>
    </row>
    <row r="88" spans="1:26">
      <c r="A88" s="4" t="s">
        <v>187</v>
      </c>
      <c r="B88" s="5">
        <v>87</v>
      </c>
      <c r="C88" s="13">
        <v>1662</v>
      </c>
      <c r="D88" s="9">
        <v>195</v>
      </c>
      <c r="E88" s="9">
        <v>319</v>
      </c>
      <c r="F88" s="13">
        <v>4944</v>
      </c>
      <c r="G88" s="9">
        <v>2607</v>
      </c>
      <c r="H88" s="9">
        <v>103</v>
      </c>
      <c r="I88" s="17">
        <f t="shared" si="5"/>
        <v>195.73793066533631</v>
      </c>
      <c r="J88" s="15">
        <f t="shared" si="6"/>
        <v>176.7208583276155</v>
      </c>
      <c r="K88" s="17">
        <f>INDEX(Table8[OPR],MATCH(C88,Table8[Team],0))</f>
        <v>24.070151718203999</v>
      </c>
      <c r="L88" s="15">
        <f>INDEX(Table8[OPR],MATCH(D88,Table8[Team],0))</f>
        <v>99.564491357882403</v>
      </c>
      <c r="M88" s="15">
        <f>INDEX(Table8[OPR],MATCH(E88,Table8[Team],0))</f>
        <v>72.103287589249902</v>
      </c>
      <c r="N88" s="17">
        <f>INDEX(Table8[OPR],MATCH(F88,Table8[Team],0))</f>
        <v>61.690907712806798</v>
      </c>
      <c r="O88" s="15">
        <f>INDEX(Table8[OPR],MATCH(G88,Table8[Team],0))</f>
        <v>80.391220426326797</v>
      </c>
      <c r="P88" s="15">
        <f>INDEX(Table8[OPR],MATCH(H88,Table8[Team],0))</f>
        <v>34.638730188481901</v>
      </c>
      <c r="Q88" s="17">
        <f>INDEX(Table8[APR],MATCH(C88,Table8[Team],0))+INDEX(Table8[APR],MATCH(D88,Table8[Team],0))+INDEX(Table8[APR],MATCH(E88,Table8[Team],0))</f>
        <v>44.959255422434182</v>
      </c>
      <c r="R88" s="15">
        <f>INDEX(Table8[TPR],MATCH(C88,Table8[Team],0))+INDEX(Table8[TPR],MATCH(D88,Table8[Team],0))+INDEX(Table8[TPR],MATCH(E88,Table8[Team],0))</f>
        <v>60.946613303283399</v>
      </c>
      <c r="S88" s="15">
        <f>INDEX(Table8[AsPR],MATCH(C88,Table8[Team],0))+INDEX(Table8[AsPR],MATCH(D88,Table8[Team],0))+INDEX(Table8[AsPR],MATCH(E88,Table8[Team],0))</f>
        <v>51.731719727848628</v>
      </c>
      <c r="T88" s="15">
        <f>INDEX(Table8[TCPR],MATCH(C88,Table8[Team],0))+INDEX(Table8[TCPR],MATCH(D88,Table8[Team],0))+INDEX(Table8[TCPR],MATCH(E88,Table8[Team],0))</f>
        <v>37.953034845923987</v>
      </c>
      <c r="U88" s="17">
        <f>INDEX(Table8[APR],MATCH(F88,Table8[Team],0))+INDEX(Table8[APR],MATCH(G88,Table8[Team],0))+INDEX(Table8[APR],MATCH(H88,Table8[Team],0))</f>
        <v>51.437975161788856</v>
      </c>
      <c r="V88" s="15">
        <f>INDEX(Table8[TPR],MATCH(F88,Table8[Team],0))+INDEX(Table8[TPR],MATCH(G88,Table8[Team],0))+INDEX(Table8[TPR],MATCH(H88,Table8[Team],0))</f>
        <v>61.796951188656998</v>
      </c>
      <c r="W88" s="15">
        <f>INDEX(Table8[AsPR],MATCH(F88,Table8[Team],0))+INDEX(Table8[AsPR],MATCH(G88,Table8[Team],0))+INDEX(Table8[AsPR],MATCH(H88,Table8[Team],0))</f>
        <v>32.893331929279661</v>
      </c>
      <c r="X88" s="16">
        <f>INDEX(Table8[TCPR],MATCH(F88,Table8[Team],0))+INDEX(Table8[TCPR],MATCH(G88,Table8[Team],0))+INDEX(Table8[TCPR],MATCH(H88,Table8[Team],0))</f>
        <v>30.692774282660281</v>
      </c>
      <c r="Y88">
        <f t="shared" si="4"/>
        <v>1</v>
      </c>
      <c r="Z88">
        <f t="shared" si="7"/>
        <v>0</v>
      </c>
    </row>
    <row r="89" spans="1:26">
      <c r="A89" s="4" t="s">
        <v>188</v>
      </c>
      <c r="B89" s="5">
        <v>88</v>
      </c>
      <c r="C89" s="13">
        <v>399</v>
      </c>
      <c r="D89" s="9">
        <v>484</v>
      </c>
      <c r="E89" s="9">
        <v>3158</v>
      </c>
      <c r="F89" s="13">
        <v>2198</v>
      </c>
      <c r="G89" s="9">
        <v>4946</v>
      </c>
      <c r="H89" s="9">
        <v>4911</v>
      </c>
      <c r="I89" s="17">
        <f t="shared" si="5"/>
        <v>189.97887780962901</v>
      </c>
      <c r="J89" s="15">
        <f t="shared" si="6"/>
        <v>181.84795797536782</v>
      </c>
      <c r="K89" s="17">
        <f>INDEX(Table8[OPR],MATCH(C89,Table8[Team],0))</f>
        <v>70.501674089405</v>
      </c>
      <c r="L89" s="15">
        <f>INDEX(Table8[OPR],MATCH(D89,Table8[Team],0))</f>
        <v>52.286638912327703</v>
      </c>
      <c r="M89" s="15">
        <f>INDEX(Table8[OPR],MATCH(E89,Table8[Team],0))</f>
        <v>67.190564807896294</v>
      </c>
      <c r="N89" s="17">
        <f>INDEX(Table8[OPR],MATCH(F89,Table8[Team],0))</f>
        <v>37.306658903200997</v>
      </c>
      <c r="O89" s="15">
        <f>INDEX(Table8[OPR],MATCH(G89,Table8[Team],0))</f>
        <v>62.883699284737602</v>
      </c>
      <c r="P89" s="15">
        <f>INDEX(Table8[OPR],MATCH(H89,Table8[Team],0))</f>
        <v>81.657599787429206</v>
      </c>
      <c r="Q89" s="17">
        <f>INDEX(Table8[APR],MATCH(C89,Table8[Team],0))+INDEX(Table8[APR],MATCH(D89,Table8[Team],0))+INDEX(Table8[APR],MATCH(E89,Table8[Team],0))</f>
        <v>66.872563637845005</v>
      </c>
      <c r="R89" s="15">
        <f>INDEX(Table8[TPR],MATCH(C89,Table8[Team],0))+INDEX(Table8[TPR],MATCH(D89,Table8[Team],0))+INDEX(Table8[TPR],MATCH(E89,Table8[Team],0))</f>
        <v>47.700801675132482</v>
      </c>
      <c r="S89" s="15">
        <f>INDEX(Table8[AsPR],MATCH(C89,Table8[Team],0))+INDEX(Table8[AsPR],MATCH(D89,Table8[Team],0))+INDEX(Table8[AsPR],MATCH(E89,Table8[Team],0))</f>
        <v>44.914367821597381</v>
      </c>
      <c r="T89" s="15">
        <f>INDEX(Table8[TCPR],MATCH(C89,Table8[Team],0))+INDEX(Table8[TCPR],MATCH(D89,Table8[Team],0))+INDEX(Table8[TCPR],MATCH(E89,Table8[Team],0))</f>
        <v>31.673425178915728</v>
      </c>
      <c r="U89" s="17">
        <f>INDEX(Table8[APR],MATCH(F89,Table8[Team],0))+INDEX(Table8[APR],MATCH(G89,Table8[Team],0))+INDEX(Table8[APR],MATCH(H89,Table8[Team],0))</f>
        <v>46.840029660921658</v>
      </c>
      <c r="V89" s="15">
        <f>INDEX(Table8[TPR],MATCH(F89,Table8[Team],0))+INDEX(Table8[TPR],MATCH(G89,Table8[Team],0))+INDEX(Table8[TPR],MATCH(H89,Table8[Team],0))</f>
        <v>66.9803608413105</v>
      </c>
      <c r="W89" s="15">
        <f>INDEX(Table8[AsPR],MATCH(F89,Table8[Team],0))+INDEX(Table8[AsPR],MATCH(G89,Table8[Team],0))+INDEX(Table8[AsPR],MATCH(H89,Table8[Team],0))</f>
        <v>33.978804572810162</v>
      </c>
      <c r="X89" s="16">
        <f>INDEX(Table8[TCPR],MATCH(F89,Table8[Team],0))+INDEX(Table8[TCPR],MATCH(G89,Table8[Team],0))+INDEX(Table8[TCPR],MATCH(H89,Table8[Team],0))</f>
        <v>34.048762900325166</v>
      </c>
      <c r="Y89">
        <f t="shared" si="4"/>
        <v>1</v>
      </c>
      <c r="Z89">
        <f t="shared" si="7"/>
        <v>0</v>
      </c>
    </row>
    <row r="90" spans="1:26">
      <c r="A90" s="4" t="s">
        <v>189</v>
      </c>
      <c r="B90" s="5">
        <v>89</v>
      </c>
      <c r="C90" s="13">
        <v>4077</v>
      </c>
      <c r="D90" s="9">
        <v>2444</v>
      </c>
      <c r="E90" s="9">
        <v>1939</v>
      </c>
      <c r="F90" s="13">
        <v>2626</v>
      </c>
      <c r="G90" s="9">
        <v>1671</v>
      </c>
      <c r="H90" s="9">
        <v>3354</v>
      </c>
      <c r="I90" s="17">
        <f t="shared" si="5"/>
        <v>125.16291872082931</v>
      </c>
      <c r="J90" s="15">
        <f t="shared" si="6"/>
        <v>106.5065386011357</v>
      </c>
      <c r="K90" s="17">
        <f>INDEX(Table8[OPR],MATCH(C90,Table8[Team],0))</f>
        <v>67.186023246972496</v>
      </c>
      <c r="L90" s="15">
        <f>INDEX(Table8[OPR],MATCH(D90,Table8[Team],0))</f>
        <v>12.0786568671361</v>
      </c>
      <c r="M90" s="15">
        <f>INDEX(Table8[OPR],MATCH(E90,Table8[Team],0))</f>
        <v>45.898238606720703</v>
      </c>
      <c r="N90" s="17">
        <f>INDEX(Table8[OPR],MATCH(F90,Table8[Team],0))</f>
        <v>12.1999268948286</v>
      </c>
      <c r="O90" s="15">
        <f>INDEX(Table8[OPR],MATCH(G90,Table8[Team],0))</f>
        <v>74.545122763180601</v>
      </c>
      <c r="P90" s="15">
        <f>INDEX(Table8[OPR],MATCH(H90,Table8[Team],0))</f>
        <v>19.761488943126501</v>
      </c>
      <c r="Q90" s="17">
        <f>INDEX(Table8[APR],MATCH(C90,Table8[Team],0))+INDEX(Table8[APR],MATCH(D90,Table8[Team],0))+INDEX(Table8[APR],MATCH(E90,Table8[Team],0))</f>
        <v>30.86239256719805</v>
      </c>
      <c r="R90" s="15">
        <f>INDEX(Table8[TPR],MATCH(C90,Table8[Team],0))+INDEX(Table8[TPR],MATCH(D90,Table8[Team],0))+INDEX(Table8[TPR],MATCH(E90,Table8[Team],0))</f>
        <v>48.688926282375462</v>
      </c>
      <c r="S90" s="15">
        <f>INDEX(Table8[AsPR],MATCH(C90,Table8[Team],0))+INDEX(Table8[AsPR],MATCH(D90,Table8[Team],0))+INDEX(Table8[AsPR],MATCH(E90,Table8[Team],0))</f>
        <v>31.567778581273068</v>
      </c>
      <c r="T90" s="15">
        <f>INDEX(Table8[TCPR],MATCH(C90,Table8[Team],0))+INDEX(Table8[TCPR],MATCH(D90,Table8[Team],0))+INDEX(Table8[TCPR],MATCH(E90,Table8[Team],0))</f>
        <v>16.071718861507613</v>
      </c>
      <c r="U90" s="17">
        <f>INDEX(Table8[APR],MATCH(F90,Table8[Team],0))+INDEX(Table8[APR],MATCH(G90,Table8[Team],0))+INDEX(Table8[APR],MATCH(H90,Table8[Team],0))</f>
        <v>26.810895647043527</v>
      </c>
      <c r="V90" s="15">
        <f>INDEX(Table8[TPR],MATCH(F90,Table8[Team],0))+INDEX(Table8[TPR],MATCH(G90,Table8[Team],0))+INDEX(Table8[TPR],MATCH(H90,Table8[Team],0))</f>
        <v>52.441894197716323</v>
      </c>
      <c r="W90" s="15">
        <f>INDEX(Table8[AsPR],MATCH(F90,Table8[Team],0))+INDEX(Table8[AsPR],MATCH(G90,Table8[Team],0))+INDEX(Table8[AsPR],MATCH(H90,Table8[Team],0))</f>
        <v>10.524521383817632</v>
      </c>
      <c r="X90" s="16">
        <f>INDEX(Table8[TCPR],MATCH(F90,Table8[Team],0))+INDEX(Table8[TCPR],MATCH(G90,Table8[Team],0))+INDEX(Table8[TCPR],MATCH(H90,Table8[Team],0))</f>
        <v>17.911060109856201</v>
      </c>
      <c r="Y90">
        <f t="shared" si="4"/>
        <v>1</v>
      </c>
      <c r="Z90">
        <f t="shared" si="7"/>
        <v>0</v>
      </c>
    </row>
    <row r="91" spans="1:26">
      <c r="A91" s="4" t="s">
        <v>190</v>
      </c>
      <c r="B91" s="5">
        <v>90</v>
      </c>
      <c r="C91" s="13">
        <v>2655</v>
      </c>
      <c r="D91" s="9">
        <v>2996</v>
      </c>
      <c r="E91" s="9">
        <v>2978</v>
      </c>
      <c r="F91" s="13">
        <v>2485</v>
      </c>
      <c r="G91" s="9">
        <v>422</v>
      </c>
      <c r="H91" s="9">
        <v>527</v>
      </c>
      <c r="I91" s="17">
        <f t="shared" si="5"/>
        <v>129.7587710251679</v>
      </c>
      <c r="J91" s="15">
        <f t="shared" si="6"/>
        <v>150.24071620746778</v>
      </c>
      <c r="K91" s="17">
        <f>INDEX(Table8[OPR],MATCH(C91,Table8[Team],0))</f>
        <v>49.351939009323097</v>
      </c>
      <c r="L91" s="15">
        <f>INDEX(Table8[OPR],MATCH(D91,Table8[Team],0))</f>
        <v>50.283925906416599</v>
      </c>
      <c r="M91" s="15">
        <f>INDEX(Table8[OPR],MATCH(E91,Table8[Team],0))</f>
        <v>30.1229061094282</v>
      </c>
      <c r="N91" s="17">
        <f>INDEX(Table8[OPR],MATCH(F91,Table8[Team],0))</f>
        <v>107.93311288193399</v>
      </c>
      <c r="O91" s="15">
        <f>INDEX(Table8[OPR],MATCH(G91,Table8[Team],0))</f>
        <v>15.678239206002401</v>
      </c>
      <c r="P91" s="15">
        <f>INDEX(Table8[OPR],MATCH(H91,Table8[Team],0))</f>
        <v>26.629364119531399</v>
      </c>
      <c r="Q91" s="17">
        <f>INDEX(Table8[APR],MATCH(C91,Table8[Team],0))+INDEX(Table8[APR],MATCH(D91,Table8[Team],0))+INDEX(Table8[APR],MATCH(E91,Table8[Team],0))</f>
        <v>44.465542633699194</v>
      </c>
      <c r="R91" s="15">
        <f>INDEX(Table8[TPR],MATCH(C91,Table8[Team],0))+INDEX(Table8[TPR],MATCH(D91,Table8[Team],0))+INDEX(Table8[TPR],MATCH(E91,Table8[Team],0))</f>
        <v>27.520475519984071</v>
      </c>
      <c r="S91" s="15">
        <f>INDEX(Table8[AsPR],MATCH(C91,Table8[Team],0))+INDEX(Table8[AsPR],MATCH(D91,Table8[Team],0))+INDEX(Table8[AsPR],MATCH(E91,Table8[Team],0))</f>
        <v>33.700719528099341</v>
      </c>
      <c r="T91" s="15">
        <f>INDEX(Table8[TCPR],MATCH(C91,Table8[Team],0))+INDEX(Table8[TCPR],MATCH(D91,Table8[Team],0))+INDEX(Table8[TCPR],MATCH(E91,Table8[Team],0))</f>
        <v>18.907635535257299</v>
      </c>
      <c r="U91" s="17">
        <f>INDEX(Table8[APR],MATCH(F91,Table8[Team],0))+INDEX(Table8[APR],MATCH(G91,Table8[Team],0))+INDEX(Table8[APR],MATCH(H91,Table8[Team],0))</f>
        <v>45.493693373117644</v>
      </c>
      <c r="V91" s="15">
        <f>INDEX(Table8[TPR],MATCH(F91,Table8[Team],0))+INDEX(Table8[TPR],MATCH(G91,Table8[Team],0))+INDEX(Table8[TPR],MATCH(H91,Table8[Team],0))</f>
        <v>47.541143386995607</v>
      </c>
      <c r="W91" s="15">
        <f>INDEX(Table8[AsPR],MATCH(F91,Table8[Team],0))+INDEX(Table8[AsPR],MATCH(G91,Table8[Team],0))+INDEX(Table8[AsPR],MATCH(H91,Table8[Team],0))</f>
        <v>33.928924420082595</v>
      </c>
      <c r="X91" s="16">
        <f>INDEX(Table8[TCPR],MATCH(F91,Table8[Team],0))+INDEX(Table8[TCPR],MATCH(G91,Table8[Team],0))+INDEX(Table8[TCPR],MATCH(H91,Table8[Team],0))</f>
        <v>22.530546529600809</v>
      </c>
      <c r="Y91">
        <f t="shared" si="4"/>
        <v>0</v>
      </c>
      <c r="Z91">
        <f t="shared" si="7"/>
        <v>1</v>
      </c>
    </row>
    <row r="92" spans="1:26">
      <c r="A92" s="4" t="s">
        <v>191</v>
      </c>
      <c r="B92" s="5">
        <v>91</v>
      </c>
      <c r="C92" s="13">
        <v>5134</v>
      </c>
      <c r="D92" s="9">
        <v>900</v>
      </c>
      <c r="E92" s="9">
        <v>3959</v>
      </c>
      <c r="F92" s="13">
        <v>27</v>
      </c>
      <c r="G92" s="9">
        <v>2959</v>
      </c>
      <c r="H92" s="9">
        <v>329</v>
      </c>
      <c r="I92" s="17">
        <f t="shared" si="5"/>
        <v>109.37956389062845</v>
      </c>
      <c r="J92" s="15">
        <f t="shared" si="6"/>
        <v>249.36822699632501</v>
      </c>
      <c r="K92" s="17">
        <f>INDEX(Table8[OPR],MATCH(C92,Table8[Team],0))</f>
        <v>-1.3350132967183601</v>
      </c>
      <c r="L92" s="15">
        <f>INDEX(Table8[OPR],MATCH(D92,Table8[Team],0))</f>
        <v>65.380528721052499</v>
      </c>
      <c r="M92" s="15">
        <f>INDEX(Table8[OPR],MATCH(E92,Table8[Team],0))</f>
        <v>45.334048466294298</v>
      </c>
      <c r="N92" s="17">
        <f>INDEX(Table8[OPR],MATCH(F92,Table8[Team],0))</f>
        <v>106.113203413205</v>
      </c>
      <c r="O92" s="15">
        <f>INDEX(Table8[OPR],MATCH(G92,Table8[Team],0))</f>
        <v>88.051911663133893</v>
      </c>
      <c r="P92" s="15">
        <f>INDEX(Table8[OPR],MATCH(H92,Table8[Team],0))</f>
        <v>55.2031119199861</v>
      </c>
      <c r="Q92" s="17">
        <f>INDEX(Table8[APR],MATCH(C92,Table8[Team],0))+INDEX(Table8[APR],MATCH(D92,Table8[Team],0))+INDEX(Table8[APR],MATCH(E92,Table8[Team],0))</f>
        <v>32.424503440589341</v>
      </c>
      <c r="R92" s="15">
        <f>INDEX(Table8[TPR],MATCH(C92,Table8[Team],0))+INDEX(Table8[TPR],MATCH(D92,Table8[Team],0))+INDEX(Table8[TPR],MATCH(E92,Table8[Team],0))</f>
        <v>14.053462581873339</v>
      </c>
      <c r="S92" s="15">
        <f>INDEX(Table8[AsPR],MATCH(C92,Table8[Team],0))+INDEX(Table8[AsPR],MATCH(D92,Table8[Team],0))+INDEX(Table8[AsPR],MATCH(E92,Table8[Team],0))</f>
        <v>26.425546246242298</v>
      </c>
      <c r="T92" s="15">
        <f>INDEX(Table8[TCPR],MATCH(C92,Table8[Team],0))+INDEX(Table8[TCPR],MATCH(D92,Table8[Team],0))+INDEX(Table8[TCPR],MATCH(E92,Table8[Team],0))</f>
        <v>39.008220113651205</v>
      </c>
      <c r="U92" s="17">
        <f>INDEX(Table8[APR],MATCH(F92,Table8[Team],0))+INDEX(Table8[APR],MATCH(G92,Table8[Team],0))+INDEX(Table8[APR],MATCH(H92,Table8[Team],0))</f>
        <v>66.105913184029902</v>
      </c>
      <c r="V92" s="15">
        <f>INDEX(Table8[TPR],MATCH(F92,Table8[Team],0))+INDEX(Table8[TPR],MATCH(G92,Table8[Team],0))+INDEX(Table8[TPR],MATCH(H92,Table8[Team],0))</f>
        <v>65.958361805525016</v>
      </c>
      <c r="W92" s="15">
        <f>INDEX(Table8[AsPR],MATCH(F92,Table8[Team],0))+INDEX(Table8[AsPR],MATCH(G92,Table8[Team],0))+INDEX(Table8[AsPR],MATCH(H92,Table8[Team],0))</f>
        <v>74.050258246887097</v>
      </c>
      <c r="X92" s="16">
        <f>INDEX(Table8[TCPR],MATCH(F92,Table8[Team],0))+INDEX(Table8[TCPR],MATCH(G92,Table8[Team],0))+INDEX(Table8[TCPR],MATCH(H92,Table8[Team],0))</f>
        <v>44.115831215875502</v>
      </c>
      <c r="Y92">
        <f t="shared" si="4"/>
        <v>0</v>
      </c>
      <c r="Z92">
        <f t="shared" si="7"/>
        <v>1</v>
      </c>
    </row>
    <row r="93" spans="1:26">
      <c r="A93" s="4" t="s">
        <v>192</v>
      </c>
      <c r="B93" s="5">
        <v>92</v>
      </c>
      <c r="C93" s="13">
        <v>4296</v>
      </c>
      <c r="D93" s="9">
        <v>4013</v>
      </c>
      <c r="E93" s="9">
        <v>503</v>
      </c>
      <c r="F93" s="13">
        <v>357</v>
      </c>
      <c r="G93" s="9">
        <v>932</v>
      </c>
      <c r="H93" s="9">
        <v>2341</v>
      </c>
      <c r="I93" s="17">
        <f t="shared" si="5"/>
        <v>115.1098265436445</v>
      </c>
      <c r="J93" s="15">
        <f t="shared" si="6"/>
        <v>182.86732146539839</v>
      </c>
      <c r="K93" s="17">
        <f>INDEX(Table8[OPR],MATCH(C93,Table8[Team],0))</f>
        <v>35.039810015716903</v>
      </c>
      <c r="L93" s="15">
        <f>INDEX(Table8[OPR],MATCH(D93,Table8[Team],0))</f>
        <v>11.7993755478469</v>
      </c>
      <c r="M93" s="15">
        <f>INDEX(Table8[OPR],MATCH(E93,Table8[Team],0))</f>
        <v>68.270640980080699</v>
      </c>
      <c r="N93" s="17">
        <f>INDEX(Table8[OPR],MATCH(F93,Table8[Team],0))</f>
        <v>83.746664133360198</v>
      </c>
      <c r="O93" s="15">
        <f>INDEX(Table8[OPR],MATCH(G93,Table8[Team],0))</f>
        <v>50.798912546778197</v>
      </c>
      <c r="P93" s="15">
        <f>INDEX(Table8[OPR],MATCH(H93,Table8[Team],0))</f>
        <v>48.321744785260002</v>
      </c>
      <c r="Q93" s="17">
        <f>INDEX(Table8[APR],MATCH(C93,Table8[Team],0))+INDEX(Table8[APR],MATCH(D93,Table8[Team],0))+INDEX(Table8[APR],MATCH(E93,Table8[Team],0))</f>
        <v>35.316105400929771</v>
      </c>
      <c r="R93" s="15">
        <f>INDEX(Table8[TPR],MATCH(C93,Table8[Team],0))+INDEX(Table8[TPR],MATCH(D93,Table8[Team],0))+INDEX(Table8[TPR],MATCH(E93,Table8[Team],0))</f>
        <v>39.88242455742369</v>
      </c>
      <c r="S93" s="15">
        <f>INDEX(Table8[AsPR],MATCH(C93,Table8[Team],0))+INDEX(Table8[AsPR],MATCH(D93,Table8[Team],0))+INDEX(Table8[AsPR],MATCH(E93,Table8[Team],0))</f>
        <v>23.57146969386276</v>
      </c>
      <c r="T93" s="15">
        <f>INDEX(Table8[TCPR],MATCH(C93,Table8[Team],0))+INDEX(Table8[TCPR],MATCH(D93,Table8[Team],0))+INDEX(Table8[TCPR],MATCH(E93,Table8[Team],0))</f>
        <v>15.424630321653639</v>
      </c>
      <c r="U93" s="17">
        <f>INDEX(Table8[APR],MATCH(F93,Table8[Team],0))+INDEX(Table8[APR],MATCH(G93,Table8[Team],0))+INDEX(Table8[APR],MATCH(H93,Table8[Team],0))</f>
        <v>62.424806377734043</v>
      </c>
      <c r="V93" s="15">
        <f>INDEX(Table8[TPR],MATCH(F93,Table8[Team],0))+INDEX(Table8[TPR],MATCH(G93,Table8[Team],0))+INDEX(Table8[TPR],MATCH(H93,Table8[Team],0))</f>
        <v>57.34053480056042</v>
      </c>
      <c r="W93" s="15">
        <f>INDEX(Table8[AsPR],MATCH(F93,Table8[Team],0))+INDEX(Table8[AsPR],MATCH(G93,Table8[Team],0))+INDEX(Table8[AsPR],MATCH(H93,Table8[Team],0))</f>
        <v>36.871258972667931</v>
      </c>
      <c r="X93" s="16">
        <f>INDEX(Table8[TCPR],MATCH(F93,Table8[Team],0))+INDEX(Table8[TCPR],MATCH(G93,Table8[Team],0))+INDEX(Table8[TCPR],MATCH(H93,Table8[Team],0))</f>
        <v>26.136484691845361</v>
      </c>
      <c r="Y93">
        <f t="shared" si="4"/>
        <v>0</v>
      </c>
      <c r="Z93">
        <f t="shared" si="7"/>
        <v>1</v>
      </c>
    </row>
    <row r="94" spans="1:26">
      <c r="A94" s="4" t="s">
        <v>193</v>
      </c>
      <c r="B94" s="5">
        <v>93</v>
      </c>
      <c r="C94" s="13">
        <v>2576</v>
      </c>
      <c r="D94" s="9">
        <v>175</v>
      </c>
      <c r="E94" s="9">
        <v>781</v>
      </c>
      <c r="F94" s="13">
        <v>5123</v>
      </c>
      <c r="G94" s="9">
        <v>2202</v>
      </c>
      <c r="H94" s="9">
        <v>2907</v>
      </c>
      <c r="I94" s="17">
        <f t="shared" si="5"/>
        <v>193.59568790476601</v>
      </c>
      <c r="J94" s="15">
        <f t="shared" si="6"/>
        <v>121.62446856053106</v>
      </c>
      <c r="K94" s="17">
        <f>INDEX(Table8[OPR],MATCH(C94,Table8[Team],0))</f>
        <v>21.156041448086299</v>
      </c>
      <c r="L94" s="15">
        <f>INDEX(Table8[OPR],MATCH(D94,Table8[Team],0))</f>
        <v>82.674845396441498</v>
      </c>
      <c r="M94" s="15">
        <f>INDEX(Table8[OPR],MATCH(E94,Table8[Team],0))</f>
        <v>89.764801060238199</v>
      </c>
      <c r="N94" s="17">
        <f>INDEX(Table8[OPR],MATCH(F94,Table8[Team],0))</f>
        <v>8.1270174339541494</v>
      </c>
      <c r="O94" s="15">
        <f>INDEX(Table8[OPR],MATCH(G94,Table8[Team],0))</f>
        <v>43.588545412488401</v>
      </c>
      <c r="P94" s="15">
        <f>INDEX(Table8[OPR],MATCH(H94,Table8[Team],0))</f>
        <v>69.908905714088505</v>
      </c>
      <c r="Q94" s="17">
        <f>INDEX(Table8[APR],MATCH(C94,Table8[Team],0))+INDEX(Table8[APR],MATCH(D94,Table8[Team],0))+INDEX(Table8[APR],MATCH(E94,Table8[Team],0))</f>
        <v>44.748343455993002</v>
      </c>
      <c r="R94" s="15">
        <f>INDEX(Table8[TPR],MATCH(C94,Table8[Team],0))+INDEX(Table8[TPR],MATCH(D94,Table8[Team],0))+INDEX(Table8[TPR],MATCH(E94,Table8[Team],0))</f>
        <v>76.47443605395901</v>
      </c>
      <c r="S94" s="15">
        <f>INDEX(Table8[AsPR],MATCH(C94,Table8[Team],0))+INDEX(Table8[AsPR],MATCH(D94,Table8[Team],0))+INDEX(Table8[AsPR],MATCH(E94,Table8[Team],0))</f>
        <v>37.306703007845393</v>
      </c>
      <c r="T94" s="15">
        <f>INDEX(Table8[TCPR],MATCH(C94,Table8[Team],0))+INDEX(Table8[TCPR],MATCH(D94,Table8[Team],0))+INDEX(Table8[TCPR],MATCH(E94,Table8[Team],0))</f>
        <v>35.964282569802322</v>
      </c>
      <c r="U94" s="17">
        <f>INDEX(Table8[APR],MATCH(F94,Table8[Team],0))+INDEX(Table8[APR],MATCH(G94,Table8[Team],0))+INDEX(Table8[APR],MATCH(H94,Table8[Team],0))</f>
        <v>50.81942706889992</v>
      </c>
      <c r="V94" s="15">
        <f>INDEX(Table8[TPR],MATCH(F94,Table8[Team],0))+INDEX(Table8[TPR],MATCH(G94,Table8[Team],0))+INDEX(Table8[TPR],MATCH(H94,Table8[Team],0))</f>
        <v>9.0414704344490904</v>
      </c>
      <c r="W94" s="15">
        <f>INDEX(Table8[AsPR],MATCH(F94,Table8[Team],0))+INDEX(Table8[AsPR],MATCH(G94,Table8[Team],0))+INDEX(Table8[AsPR],MATCH(H94,Table8[Team],0))</f>
        <v>37.343319750807673</v>
      </c>
      <c r="X94" s="16">
        <f>INDEX(Table8[TCPR],MATCH(F94,Table8[Team],0))+INDEX(Table8[TCPR],MATCH(G94,Table8[Team],0))+INDEX(Table8[TCPR],MATCH(H94,Table8[Team],0))</f>
        <v>29.971997758756629</v>
      </c>
      <c r="Y94">
        <f t="shared" si="4"/>
        <v>1</v>
      </c>
      <c r="Z94">
        <f t="shared" si="7"/>
        <v>0</v>
      </c>
    </row>
    <row r="95" spans="1:26">
      <c r="A95" s="4" t="s">
        <v>194</v>
      </c>
      <c r="B95" s="5">
        <v>94</v>
      </c>
      <c r="C95" s="13">
        <v>2067</v>
      </c>
      <c r="D95" s="9">
        <v>2137</v>
      </c>
      <c r="E95" s="9">
        <v>4265</v>
      </c>
      <c r="F95" s="13">
        <v>457</v>
      </c>
      <c r="G95" s="9">
        <v>229</v>
      </c>
      <c r="H95" s="9">
        <v>4930</v>
      </c>
      <c r="I95" s="17">
        <f t="shared" si="5"/>
        <v>229.51535762436066</v>
      </c>
      <c r="J95" s="15">
        <f t="shared" si="6"/>
        <v>99.988900792224598</v>
      </c>
      <c r="K95" s="17">
        <f>INDEX(Table8[OPR],MATCH(C95,Table8[Team],0))</f>
        <v>71.564914761865097</v>
      </c>
      <c r="L95" s="15">
        <f>INDEX(Table8[OPR],MATCH(D95,Table8[Team],0))</f>
        <v>87.371123904326197</v>
      </c>
      <c r="M95" s="15">
        <f>INDEX(Table8[OPR],MATCH(E95,Table8[Team],0))</f>
        <v>70.579318958169395</v>
      </c>
      <c r="N95" s="17">
        <f>INDEX(Table8[OPR],MATCH(F95,Table8[Team],0))</f>
        <v>37.993462659767602</v>
      </c>
      <c r="O95" s="15">
        <f>INDEX(Table8[OPR],MATCH(G95,Table8[Team],0))</f>
        <v>14.074447213840299</v>
      </c>
      <c r="P95" s="15">
        <f>INDEX(Table8[OPR],MATCH(H95,Table8[Team],0))</f>
        <v>47.920990918616702</v>
      </c>
      <c r="Q95" s="17">
        <f>INDEX(Table8[APR],MATCH(C95,Table8[Team],0))+INDEX(Table8[APR],MATCH(D95,Table8[Team],0))+INDEX(Table8[APR],MATCH(E95,Table8[Team],0))</f>
        <v>67.736805525132297</v>
      </c>
      <c r="R95" s="15">
        <f>INDEX(Table8[TPR],MATCH(C95,Table8[Team],0))+INDEX(Table8[TPR],MATCH(D95,Table8[Team],0))+INDEX(Table8[TPR],MATCH(E95,Table8[Team],0))</f>
        <v>61.035523021171997</v>
      </c>
      <c r="S95" s="15">
        <f>INDEX(Table8[AsPR],MATCH(C95,Table8[Team],0))+INDEX(Table8[AsPR],MATCH(D95,Table8[Team],0))+INDEX(Table8[AsPR],MATCH(E95,Table8[Team],0))</f>
        <v>66.425406513981798</v>
      </c>
      <c r="T95" s="15">
        <f>INDEX(Table8[TCPR],MATCH(C95,Table8[Team],0))+INDEX(Table8[TCPR],MATCH(D95,Table8[Team],0))+INDEX(Table8[TCPR],MATCH(E95,Table8[Team],0))</f>
        <v>34.6733973794543</v>
      </c>
      <c r="U95" s="17">
        <f>INDEX(Table8[APR],MATCH(F95,Table8[Team],0))+INDEX(Table8[APR],MATCH(G95,Table8[Team],0))+INDEX(Table8[APR],MATCH(H95,Table8[Team],0))</f>
        <v>39.735673651389078</v>
      </c>
      <c r="V95" s="15">
        <f>INDEX(Table8[TPR],MATCH(F95,Table8[Team],0))+INDEX(Table8[TPR],MATCH(G95,Table8[Team],0))+INDEX(Table8[TPR],MATCH(H95,Table8[Team],0))</f>
        <v>12.18513113747936</v>
      </c>
      <c r="W95" s="15">
        <f>INDEX(Table8[AsPR],MATCH(F95,Table8[Team],0))+INDEX(Table8[AsPR],MATCH(G95,Table8[Team],0))+INDEX(Table8[AsPR],MATCH(H95,Table8[Team],0))</f>
        <v>35.208020254925415</v>
      </c>
      <c r="X95" s="16">
        <f>INDEX(Table8[TCPR],MATCH(F95,Table8[Team],0))+INDEX(Table8[TCPR],MATCH(G95,Table8[Team],0))+INDEX(Table8[TCPR],MATCH(H95,Table8[Team],0))</f>
        <v>16.323110980025774</v>
      </c>
      <c r="Y95">
        <f t="shared" si="4"/>
        <v>1</v>
      </c>
      <c r="Z95">
        <f t="shared" si="7"/>
        <v>0</v>
      </c>
    </row>
    <row r="96" spans="1:26">
      <c r="A96" s="4" t="s">
        <v>195</v>
      </c>
      <c r="B96" s="5">
        <v>95</v>
      </c>
      <c r="C96" s="13">
        <v>2557</v>
      </c>
      <c r="D96" s="9">
        <v>1540</v>
      </c>
      <c r="E96" s="9">
        <v>1625</v>
      </c>
      <c r="F96" s="13">
        <v>2056</v>
      </c>
      <c r="G96" s="9">
        <v>639</v>
      </c>
      <c r="H96" s="9">
        <v>3616</v>
      </c>
      <c r="I96" s="17">
        <f t="shared" si="5"/>
        <v>248.25319033840552</v>
      </c>
      <c r="J96" s="15">
        <f t="shared" si="6"/>
        <v>208.17794697510979</v>
      </c>
      <c r="K96" s="17">
        <f>INDEX(Table8[OPR],MATCH(C96,Table8[Team],0))</f>
        <v>54.1403549450444</v>
      </c>
      <c r="L96" s="15">
        <f>INDEX(Table8[OPR],MATCH(D96,Table8[Team],0))</f>
        <v>63.288705361027098</v>
      </c>
      <c r="M96" s="15">
        <f>INDEX(Table8[OPR],MATCH(E96,Table8[Team],0))</f>
        <v>130.82413003233401</v>
      </c>
      <c r="N96" s="17">
        <f>INDEX(Table8[OPR],MATCH(F96,Table8[Team],0))</f>
        <v>120.260927606507</v>
      </c>
      <c r="O96" s="15">
        <f>INDEX(Table8[OPR],MATCH(G96,Table8[Team],0))</f>
        <v>67.178981619927399</v>
      </c>
      <c r="P96" s="15">
        <f>INDEX(Table8[OPR],MATCH(H96,Table8[Team],0))</f>
        <v>20.738037748675399</v>
      </c>
      <c r="Q96" s="17">
        <f>INDEX(Table8[APR],MATCH(C96,Table8[Team],0))+INDEX(Table8[APR],MATCH(D96,Table8[Team],0))+INDEX(Table8[APR],MATCH(E96,Table8[Team],0))</f>
        <v>68.685254173182997</v>
      </c>
      <c r="R96" s="15">
        <f>INDEX(Table8[TPR],MATCH(C96,Table8[Team],0))+INDEX(Table8[TPR],MATCH(D96,Table8[Team],0))+INDEX(Table8[TPR],MATCH(E96,Table8[Team],0))</f>
        <v>85.775989428213094</v>
      </c>
      <c r="S96" s="15">
        <f>INDEX(Table8[AsPR],MATCH(C96,Table8[Team],0))+INDEX(Table8[AsPR],MATCH(D96,Table8[Team],0))+INDEX(Table8[AsPR],MATCH(E96,Table8[Team],0))</f>
        <v>41.20233794345004</v>
      </c>
      <c r="T96" s="15">
        <f>INDEX(Table8[TCPR],MATCH(C96,Table8[Team],0))+INDEX(Table8[TCPR],MATCH(D96,Table8[Team],0))+INDEX(Table8[TCPR],MATCH(E96,Table8[Team],0))</f>
        <v>53.049380745878196</v>
      </c>
      <c r="U96" s="17">
        <f>INDEX(Table8[APR],MATCH(F96,Table8[Team],0))+INDEX(Table8[APR],MATCH(G96,Table8[Team],0))+INDEX(Table8[APR],MATCH(H96,Table8[Team],0))</f>
        <v>61.390563179420802</v>
      </c>
      <c r="V96" s="15">
        <f>INDEX(Table8[TPR],MATCH(F96,Table8[Team],0))+INDEX(Table8[TPR],MATCH(G96,Table8[Team],0))+INDEX(Table8[TPR],MATCH(H96,Table8[Team],0))</f>
        <v>57.345092589650122</v>
      </c>
      <c r="W96" s="15">
        <f>INDEX(Table8[AsPR],MATCH(F96,Table8[Team],0))+INDEX(Table8[AsPR],MATCH(G96,Table8[Team],0))+INDEX(Table8[AsPR],MATCH(H96,Table8[Team],0))</f>
        <v>43.808571957560787</v>
      </c>
      <c r="X96" s="16">
        <f>INDEX(Table8[TCPR],MATCH(F96,Table8[Team],0))+INDEX(Table8[TCPR],MATCH(G96,Table8[Team],0))+INDEX(Table8[TCPR],MATCH(H96,Table8[Team],0))</f>
        <v>45.852668667179209</v>
      </c>
      <c r="Y96">
        <f t="shared" si="4"/>
        <v>1</v>
      </c>
      <c r="Z96">
        <f t="shared" si="7"/>
        <v>0</v>
      </c>
    </row>
    <row r="97" spans="1:26">
      <c r="A97" s="4" t="s">
        <v>196</v>
      </c>
      <c r="B97" s="5">
        <v>96</v>
      </c>
      <c r="C97" s="13">
        <v>378</v>
      </c>
      <c r="D97" s="9">
        <v>3997</v>
      </c>
      <c r="E97" s="9">
        <v>1477</v>
      </c>
      <c r="F97" s="13">
        <v>4950</v>
      </c>
      <c r="G97" s="9">
        <v>2158</v>
      </c>
      <c r="H97" s="9">
        <v>3525</v>
      </c>
      <c r="I97" s="17">
        <f t="shared" si="5"/>
        <v>187.73122835496179</v>
      </c>
      <c r="J97" s="15">
        <f t="shared" si="6"/>
        <v>136.34517553519498</v>
      </c>
      <c r="K97" s="17">
        <f>INDEX(Table8[OPR],MATCH(C97,Table8[Team],0))</f>
        <v>60.148978883826402</v>
      </c>
      <c r="L97" s="15">
        <f>INDEX(Table8[OPR],MATCH(D97,Table8[Team],0))</f>
        <v>19.291634221242401</v>
      </c>
      <c r="M97" s="15">
        <f>INDEX(Table8[OPR],MATCH(E97,Table8[Team],0))</f>
        <v>108.29061524989299</v>
      </c>
      <c r="N97" s="17">
        <f>INDEX(Table8[OPR],MATCH(F97,Table8[Team],0))</f>
        <v>6.4218908509645898</v>
      </c>
      <c r="O97" s="15">
        <f>INDEX(Table8[OPR],MATCH(G97,Table8[Team],0))</f>
        <v>62.116145468289098</v>
      </c>
      <c r="P97" s="15">
        <f>INDEX(Table8[OPR],MATCH(H97,Table8[Team],0))</f>
        <v>67.807139215941305</v>
      </c>
      <c r="Q97" s="17">
        <f>INDEX(Table8[APR],MATCH(C97,Table8[Team],0))+INDEX(Table8[APR],MATCH(D97,Table8[Team],0))+INDEX(Table8[APR],MATCH(E97,Table8[Team],0))</f>
        <v>46.60206721740532</v>
      </c>
      <c r="R97" s="15">
        <f>INDEX(Table8[TPR],MATCH(C97,Table8[Team],0))+INDEX(Table8[TPR],MATCH(D97,Table8[Team],0))+INDEX(Table8[TPR],MATCH(E97,Table8[Team],0))</f>
        <v>60.11865870871415</v>
      </c>
      <c r="S97" s="15">
        <f>INDEX(Table8[AsPR],MATCH(C97,Table8[Team],0))+INDEX(Table8[AsPR],MATCH(D97,Table8[Team],0))+INDEX(Table8[AsPR],MATCH(E97,Table8[Team],0))</f>
        <v>75.24313988548991</v>
      </c>
      <c r="T97" s="15">
        <f>INDEX(Table8[TCPR],MATCH(C97,Table8[Team],0))+INDEX(Table8[TCPR],MATCH(D97,Table8[Team],0))+INDEX(Table8[TCPR],MATCH(E97,Table8[Team],0))</f>
        <v>11.017030748543554</v>
      </c>
      <c r="U97" s="17">
        <f>INDEX(Table8[APR],MATCH(F97,Table8[Team],0))+INDEX(Table8[APR],MATCH(G97,Table8[Team],0))+INDEX(Table8[APR],MATCH(H97,Table8[Team],0))</f>
        <v>42.180363270146444</v>
      </c>
      <c r="V97" s="15">
        <f>INDEX(Table8[TPR],MATCH(F97,Table8[Team],0))+INDEX(Table8[TPR],MATCH(G97,Table8[Team],0))+INDEX(Table8[TPR],MATCH(H97,Table8[Team],0))</f>
        <v>40.339916572830759</v>
      </c>
      <c r="W97" s="15">
        <f>INDEX(Table8[AsPR],MATCH(F97,Table8[Team],0))+INDEX(Table8[AsPR],MATCH(G97,Table8[Team],0))+INDEX(Table8[AsPR],MATCH(H97,Table8[Team],0))</f>
        <v>36.198692648124265</v>
      </c>
      <c r="X97" s="16">
        <f>INDEX(Table8[TCPR],MATCH(F97,Table8[Team],0))+INDEX(Table8[TCPR],MATCH(G97,Table8[Team],0))+INDEX(Table8[TCPR],MATCH(H97,Table8[Team],0))</f>
        <v>21.695708356349058</v>
      </c>
      <c r="Y97">
        <f t="shared" si="4"/>
        <v>1</v>
      </c>
      <c r="Z97">
        <f t="shared" si="7"/>
        <v>0</v>
      </c>
    </row>
    <row r="98" spans="1:26">
      <c r="A98" s="4" t="s">
        <v>197</v>
      </c>
      <c r="B98" s="5">
        <v>97</v>
      </c>
      <c r="C98" s="13">
        <v>51</v>
      </c>
      <c r="D98" s="9">
        <v>5030</v>
      </c>
      <c r="E98" s="9">
        <v>3620</v>
      </c>
      <c r="F98" s="13">
        <v>2590</v>
      </c>
      <c r="G98" s="9">
        <v>4925</v>
      </c>
      <c r="H98" s="9">
        <v>2175</v>
      </c>
      <c r="I98" s="17">
        <f t="shared" si="5"/>
        <v>190.63975492402398</v>
      </c>
      <c r="J98" s="15">
        <f t="shared" si="6"/>
        <v>238.97545464569708</v>
      </c>
      <c r="K98" s="17">
        <f>INDEX(Table8[OPR],MATCH(C98,Table8[Team],0))</f>
        <v>79.485145086972594</v>
      </c>
      <c r="L98" s="15">
        <f>INDEX(Table8[OPR],MATCH(D98,Table8[Team],0))</f>
        <v>44.676668200430598</v>
      </c>
      <c r="M98" s="15">
        <f>INDEX(Table8[OPR],MATCH(E98,Table8[Team],0))</f>
        <v>66.477941636620798</v>
      </c>
      <c r="N98" s="17">
        <f>INDEX(Table8[OPR],MATCH(F98,Table8[Team],0))</f>
        <v>104.005123276175</v>
      </c>
      <c r="O98" s="15">
        <f>INDEX(Table8[OPR],MATCH(G98,Table8[Team],0))</f>
        <v>41.912395107532397</v>
      </c>
      <c r="P98" s="15">
        <f>INDEX(Table8[OPR],MATCH(H98,Table8[Team],0))</f>
        <v>93.057936261989695</v>
      </c>
      <c r="Q98" s="17">
        <f>INDEX(Table8[APR],MATCH(C98,Table8[Team],0))+INDEX(Table8[APR],MATCH(D98,Table8[Team],0))+INDEX(Table8[APR],MATCH(E98,Table8[Team],0))</f>
        <v>41.934216485421899</v>
      </c>
      <c r="R98" s="15">
        <f>INDEX(Table8[TPR],MATCH(C98,Table8[Team],0))+INDEX(Table8[TPR],MATCH(D98,Table8[Team],0))+INDEX(Table8[TPR],MATCH(E98,Table8[Team],0))</f>
        <v>94.116623856362793</v>
      </c>
      <c r="S98" s="15">
        <f>INDEX(Table8[AsPR],MATCH(C98,Table8[Team],0))+INDEX(Table8[AsPR],MATCH(D98,Table8[Team],0))+INDEX(Table8[AsPR],MATCH(E98,Table8[Team],0))</f>
        <v>33.25830349007564</v>
      </c>
      <c r="T98" s="15">
        <f>INDEX(Table8[TCPR],MATCH(C98,Table8[Team],0))+INDEX(Table8[TCPR],MATCH(D98,Table8[Team],0))+INDEX(Table8[TCPR],MATCH(E98,Table8[Team],0))</f>
        <v>21.330611092163249</v>
      </c>
      <c r="U98" s="17">
        <f>INDEX(Table8[APR],MATCH(F98,Table8[Team],0))+INDEX(Table8[APR],MATCH(G98,Table8[Team],0))+INDEX(Table8[APR],MATCH(H98,Table8[Team],0))</f>
        <v>70.884539314308356</v>
      </c>
      <c r="V98" s="15">
        <f>INDEX(Table8[TPR],MATCH(F98,Table8[Team],0))+INDEX(Table8[TPR],MATCH(G98,Table8[Team],0))+INDEX(Table8[TPR],MATCH(H98,Table8[Team],0))</f>
        <v>57.006450734809448</v>
      </c>
      <c r="W98" s="15">
        <f>INDEX(Table8[AsPR],MATCH(F98,Table8[Team],0))+INDEX(Table8[AsPR],MATCH(G98,Table8[Team],0))+INDEX(Table8[AsPR],MATCH(H98,Table8[Team],0))</f>
        <v>74.694985512628492</v>
      </c>
      <c r="X98" s="16">
        <f>INDEX(Table8[TCPR],MATCH(F98,Table8[Team],0))+INDEX(Table8[TCPR],MATCH(G98,Table8[Team],0))+INDEX(Table8[TCPR],MATCH(H98,Table8[Team],0))</f>
        <v>36.072532594966901</v>
      </c>
      <c r="Y98">
        <f t="shared" si="4"/>
        <v>0</v>
      </c>
      <c r="Z98">
        <f t="shared" si="7"/>
        <v>1</v>
      </c>
    </row>
    <row r="99" spans="1:26">
      <c r="A99" s="4" t="s">
        <v>198</v>
      </c>
      <c r="B99" s="5">
        <v>98</v>
      </c>
      <c r="C99" s="13">
        <v>5196</v>
      </c>
      <c r="D99" s="9">
        <v>3211</v>
      </c>
      <c r="E99" s="9">
        <v>4010</v>
      </c>
      <c r="F99" s="13">
        <v>33</v>
      </c>
      <c r="G99" s="9">
        <v>3393</v>
      </c>
      <c r="H99" s="9">
        <v>1089</v>
      </c>
      <c r="I99" s="17">
        <f t="shared" si="5"/>
        <v>54.462063156007794</v>
      </c>
      <c r="J99" s="15">
        <f t="shared" si="6"/>
        <v>271.45928364293587</v>
      </c>
      <c r="K99" s="17">
        <f>INDEX(Table8[OPR],MATCH(C99,Table8[Team],0))</f>
        <v>26.4641022383916</v>
      </c>
      <c r="L99" s="15">
        <f>INDEX(Table8[OPR],MATCH(D99,Table8[Team],0))</f>
        <v>39.902663282415098</v>
      </c>
      <c r="M99" s="15">
        <f>INDEX(Table8[OPR],MATCH(E99,Table8[Team],0))</f>
        <v>-11.904702364798901</v>
      </c>
      <c r="N99" s="17">
        <f>INDEX(Table8[OPR],MATCH(F99,Table8[Team],0))</f>
        <v>106.637562610092</v>
      </c>
      <c r="O99" s="15">
        <f>INDEX(Table8[OPR],MATCH(G99,Table8[Team],0))</f>
        <v>89.721598903609802</v>
      </c>
      <c r="P99" s="15">
        <f>INDEX(Table8[OPR],MATCH(H99,Table8[Team],0))</f>
        <v>75.100122129234094</v>
      </c>
      <c r="Q99" s="17">
        <f>INDEX(Table8[APR],MATCH(C99,Table8[Team],0))+INDEX(Table8[APR],MATCH(D99,Table8[Team],0))+INDEX(Table8[APR],MATCH(E99,Table8[Team],0))</f>
        <v>30.58300989080573</v>
      </c>
      <c r="R99" s="15">
        <f>INDEX(Table8[TPR],MATCH(C99,Table8[Team],0))+INDEX(Table8[TPR],MATCH(D99,Table8[Team],0))+INDEX(Table8[TPR],MATCH(E99,Table8[Team],0))</f>
        <v>1.4540104547283192</v>
      </c>
      <c r="S99" s="15">
        <f>INDEX(Table8[AsPR],MATCH(C99,Table8[Team],0))+INDEX(Table8[AsPR],MATCH(D99,Table8[Team],0))+INDEX(Table8[AsPR],MATCH(E99,Table8[Team],0))</f>
        <v>7.5579764699754</v>
      </c>
      <c r="T99" s="15">
        <f>INDEX(Table8[TCPR],MATCH(C99,Table8[Team],0))+INDEX(Table8[TCPR],MATCH(D99,Table8[Team],0))+INDEX(Table8[TCPR],MATCH(E99,Table8[Team],0))</f>
        <v>3.60948342049684</v>
      </c>
      <c r="U99" s="17">
        <f>INDEX(Table8[APR],MATCH(F99,Table8[Team],0))+INDEX(Table8[APR],MATCH(G99,Table8[Team],0))+INDEX(Table8[APR],MATCH(H99,Table8[Team],0))</f>
        <v>72.889588066802503</v>
      </c>
      <c r="V99" s="15">
        <f>INDEX(Table8[TPR],MATCH(F99,Table8[Team],0))+INDEX(Table8[TPR],MATCH(G99,Table8[Team],0))+INDEX(Table8[TPR],MATCH(H99,Table8[Team],0))</f>
        <v>77.031245479698242</v>
      </c>
      <c r="W99" s="15">
        <f>INDEX(Table8[AsPR],MATCH(F99,Table8[Team],0))+INDEX(Table8[AsPR],MATCH(G99,Table8[Team],0))+INDEX(Table8[AsPR],MATCH(H99,Table8[Team],0))</f>
        <v>84.166464767642594</v>
      </c>
      <c r="X99" s="16">
        <f>INDEX(Table8[TCPR],MATCH(F99,Table8[Team],0))+INDEX(Table8[TCPR],MATCH(G99,Table8[Team],0))+INDEX(Table8[TCPR],MATCH(H99,Table8[Team],0))</f>
        <v>38.213818123879079</v>
      </c>
      <c r="Y99">
        <f t="shared" si="4"/>
        <v>0</v>
      </c>
      <c r="Z99">
        <f t="shared" si="7"/>
        <v>1</v>
      </c>
    </row>
    <row r="100" spans="1:26">
      <c r="A100" s="4" t="s">
        <v>199</v>
      </c>
      <c r="B100" s="5">
        <v>99</v>
      </c>
      <c r="C100" s="13">
        <v>4583</v>
      </c>
      <c r="D100" s="9">
        <v>3467</v>
      </c>
      <c r="E100" s="9">
        <v>3318</v>
      </c>
      <c r="F100" s="13">
        <v>2500</v>
      </c>
      <c r="G100" s="9">
        <v>20</v>
      </c>
      <c r="H100" s="9">
        <v>1918</v>
      </c>
      <c r="I100" s="17">
        <f t="shared" si="5"/>
        <v>166.15798399284751</v>
      </c>
      <c r="J100" s="15">
        <f t="shared" si="6"/>
        <v>196.94718899022979</v>
      </c>
      <c r="K100" s="17">
        <f>INDEX(Table8[OPR],MATCH(C100,Table8[Team],0))</f>
        <v>20.673548353436502</v>
      </c>
      <c r="L100" s="15">
        <f>INDEX(Table8[OPR],MATCH(D100,Table8[Team],0))</f>
        <v>85.357114684358606</v>
      </c>
      <c r="M100" s="15">
        <f>INDEX(Table8[OPR],MATCH(E100,Table8[Team],0))</f>
        <v>60.127320955052397</v>
      </c>
      <c r="N100" s="17">
        <f>INDEX(Table8[OPR],MATCH(F100,Table8[Team],0))</f>
        <v>23.409150218802299</v>
      </c>
      <c r="O100" s="15">
        <f>INDEX(Table8[OPR],MATCH(G100,Table8[Team],0))</f>
        <v>68.066431067761499</v>
      </c>
      <c r="P100" s="15">
        <f>INDEX(Table8[OPR],MATCH(H100,Table8[Team],0))</f>
        <v>105.471607703666</v>
      </c>
      <c r="Q100" s="17">
        <f>INDEX(Table8[APR],MATCH(C100,Table8[Team],0))+INDEX(Table8[APR],MATCH(D100,Table8[Team],0))+INDEX(Table8[APR],MATCH(E100,Table8[Team],0))</f>
        <v>49.783302781923695</v>
      </c>
      <c r="R100" s="15">
        <f>INDEX(Table8[TPR],MATCH(C100,Table8[Team],0))+INDEX(Table8[TPR],MATCH(D100,Table8[Team],0))+INDEX(Table8[TPR],MATCH(E100,Table8[Team],0))</f>
        <v>46.545676439614056</v>
      </c>
      <c r="S100" s="15">
        <f>INDEX(Table8[AsPR],MATCH(C100,Table8[Team],0))+INDEX(Table8[AsPR],MATCH(D100,Table8[Team],0))+INDEX(Table8[AsPR],MATCH(E100,Table8[Team],0))</f>
        <v>38.764928993603391</v>
      </c>
      <c r="T100" s="15">
        <f>INDEX(Table8[TCPR],MATCH(C100,Table8[Team],0))+INDEX(Table8[TCPR],MATCH(D100,Table8[Team],0))+INDEX(Table8[TCPR],MATCH(E100,Table8[Team],0))</f>
        <v>30.46207918890395</v>
      </c>
      <c r="U100" s="17">
        <f>INDEX(Table8[APR],MATCH(F100,Table8[Team],0))+INDEX(Table8[APR],MATCH(G100,Table8[Team],0))+INDEX(Table8[APR],MATCH(H100,Table8[Team],0))</f>
        <v>48.898191856428497</v>
      </c>
      <c r="V100" s="15">
        <f>INDEX(Table8[TPR],MATCH(F100,Table8[Team],0))+INDEX(Table8[TPR],MATCH(G100,Table8[Team],0))+INDEX(Table8[TPR],MATCH(H100,Table8[Team],0))</f>
        <v>74.301179018029615</v>
      </c>
      <c r="W100" s="15">
        <f>INDEX(Table8[AsPR],MATCH(F100,Table8[Team],0))+INDEX(Table8[AsPR],MATCH(G100,Table8[Team],0))+INDEX(Table8[AsPR],MATCH(H100,Table8[Team],0))</f>
        <v>54.600102893062555</v>
      </c>
      <c r="X100" s="16">
        <f>INDEX(Table8[TCPR],MATCH(F100,Table8[Team],0))+INDEX(Table8[TCPR],MATCH(G100,Table8[Team],0))+INDEX(Table8[TCPR],MATCH(H100,Table8[Team],0))</f>
        <v>19.147715222709486</v>
      </c>
      <c r="Y100">
        <f t="shared" si="4"/>
        <v>0</v>
      </c>
      <c r="Z100">
        <f t="shared" si="7"/>
        <v>1</v>
      </c>
    </row>
    <row r="101" spans="1:26">
      <c r="A101" s="4" t="s">
        <v>200</v>
      </c>
      <c r="B101" s="5">
        <v>100</v>
      </c>
      <c r="C101" s="13">
        <v>4499</v>
      </c>
      <c r="D101" s="9">
        <v>5288</v>
      </c>
      <c r="E101" s="9">
        <v>1538</v>
      </c>
      <c r="F101" s="13">
        <v>548</v>
      </c>
      <c r="G101" s="9">
        <v>5041</v>
      </c>
      <c r="H101" s="9">
        <v>5299</v>
      </c>
      <c r="I101" s="17">
        <f t="shared" si="5"/>
        <v>121.7497938713047</v>
      </c>
      <c r="J101" s="15">
        <f t="shared" si="6"/>
        <v>130.31172140412829</v>
      </c>
      <c r="K101" s="17">
        <f>INDEX(Table8[OPR],MATCH(C101,Table8[Team],0))</f>
        <v>23.107509149750499</v>
      </c>
      <c r="L101" s="15">
        <f>INDEX(Table8[OPR],MATCH(D101,Table8[Team],0))</f>
        <v>13.773273463858301</v>
      </c>
      <c r="M101" s="15">
        <f>INDEX(Table8[OPR],MATCH(E101,Table8[Team],0))</f>
        <v>84.869011257695902</v>
      </c>
      <c r="N101" s="17">
        <f>INDEX(Table8[OPR],MATCH(F101,Table8[Team],0))</f>
        <v>66.733722202915999</v>
      </c>
      <c r="O101" s="15">
        <f>INDEX(Table8[OPR],MATCH(G101,Table8[Team],0))</f>
        <v>29.3145159172139</v>
      </c>
      <c r="P101" s="15">
        <f>INDEX(Table8[OPR],MATCH(H101,Table8[Team],0))</f>
        <v>34.263483283998397</v>
      </c>
      <c r="Q101" s="17">
        <f>INDEX(Table8[APR],MATCH(C101,Table8[Team],0))+INDEX(Table8[APR],MATCH(D101,Table8[Team],0))+INDEX(Table8[APR],MATCH(E101,Table8[Team],0))</f>
        <v>40.770277554802746</v>
      </c>
      <c r="R101" s="15">
        <f>INDEX(Table8[TPR],MATCH(C101,Table8[Team],0))+INDEX(Table8[TPR],MATCH(D101,Table8[Team],0))+INDEX(Table8[TPR],MATCH(E101,Table8[Team],0))</f>
        <v>34.266866093839319</v>
      </c>
      <c r="S101" s="15">
        <f>INDEX(Table8[AsPR],MATCH(C101,Table8[Team],0))+INDEX(Table8[AsPR],MATCH(D101,Table8[Team],0))+INDEX(Table8[AsPR],MATCH(E101,Table8[Team],0))</f>
        <v>24.462194988554756</v>
      </c>
      <c r="T101" s="15">
        <f>INDEX(Table8[TCPR],MATCH(C101,Table8[Team],0))+INDEX(Table8[TCPR],MATCH(D101,Table8[Team],0))+INDEX(Table8[TCPR],MATCH(E101,Table8[Team],0))</f>
        <v>18.639550686131201</v>
      </c>
      <c r="U101" s="17">
        <f>INDEX(Table8[APR],MATCH(F101,Table8[Team],0))+INDEX(Table8[APR],MATCH(G101,Table8[Team],0))+INDEX(Table8[APR],MATCH(H101,Table8[Team],0))</f>
        <v>41.094868172550029</v>
      </c>
      <c r="V101" s="15">
        <f>INDEX(Table8[TPR],MATCH(F101,Table8[Team],0))+INDEX(Table8[TPR],MATCH(G101,Table8[Team],0))+INDEX(Table8[TPR],MATCH(H101,Table8[Team],0))</f>
        <v>35.292323700220003</v>
      </c>
      <c r="W101" s="15">
        <f>INDEX(Table8[AsPR],MATCH(F101,Table8[Team],0))+INDEX(Table8[AsPR],MATCH(G101,Table8[Team],0))+INDEX(Table8[AsPR],MATCH(H101,Table8[Team],0))</f>
        <v>28.792453931332147</v>
      </c>
      <c r="X101" s="16">
        <f>INDEX(Table8[TCPR],MATCH(F101,Table8[Team],0))+INDEX(Table8[TCPR],MATCH(G101,Table8[Team],0))+INDEX(Table8[TCPR],MATCH(H101,Table8[Team],0))</f>
        <v>25.388548037596369</v>
      </c>
      <c r="Y101">
        <f t="shared" si="4"/>
        <v>0</v>
      </c>
      <c r="Z101">
        <f t="shared" si="7"/>
        <v>1</v>
      </c>
    </row>
    <row r="102" spans="1:26">
      <c r="A102" s="4" t="s">
        <v>253</v>
      </c>
      <c r="B102" s="5">
        <v>101</v>
      </c>
      <c r="C102" s="13">
        <v>503</v>
      </c>
      <c r="D102" s="9">
        <v>4914</v>
      </c>
      <c r="E102" s="9">
        <v>422</v>
      </c>
      <c r="F102" s="13">
        <v>1086</v>
      </c>
      <c r="G102" s="9">
        <v>3354</v>
      </c>
      <c r="H102" s="9">
        <v>2576</v>
      </c>
      <c r="I102" s="17">
        <f t="shared" si="5"/>
        <v>154.1950518892117</v>
      </c>
      <c r="J102" s="15">
        <f t="shared" si="6"/>
        <v>91.569746486991406</v>
      </c>
      <c r="K102" s="17">
        <f>INDEX(Table8[OPR],MATCH(C102,Table8[Team],0))</f>
        <v>68.270640980080699</v>
      </c>
      <c r="L102" s="15">
        <f>INDEX(Table8[OPR],MATCH(D102,Table8[Team],0))</f>
        <v>70.246171703128596</v>
      </c>
      <c r="M102" s="15">
        <f>INDEX(Table8[OPR],MATCH(E102,Table8[Team],0))</f>
        <v>15.678239206002401</v>
      </c>
      <c r="N102" s="17">
        <f>INDEX(Table8[OPR],MATCH(F102,Table8[Team],0))</f>
        <v>50.652216095778599</v>
      </c>
      <c r="O102" s="15">
        <f>INDEX(Table8[OPR],MATCH(G102,Table8[Team],0))</f>
        <v>19.761488943126501</v>
      </c>
      <c r="P102" s="15">
        <f>INDEX(Table8[OPR],MATCH(H102,Table8[Team],0))</f>
        <v>21.156041448086299</v>
      </c>
      <c r="Q102" s="17">
        <f>INDEX(Table8[APR],MATCH(C102,Table8[Team],0))+INDEX(Table8[APR],MATCH(D102,Table8[Team],0))+INDEX(Table8[APR],MATCH(E102,Table8[Team],0))</f>
        <v>35.500959651624342</v>
      </c>
      <c r="R102" s="15">
        <f>INDEX(Table8[TPR],MATCH(C102,Table8[Team],0))+INDEX(Table8[TPR],MATCH(D102,Table8[Team],0))+INDEX(Table8[TPR],MATCH(E102,Table8[Team],0))</f>
        <v>27.020431212534</v>
      </c>
      <c r="S102" s="15">
        <f>INDEX(Table8[AsPR],MATCH(C102,Table8[Team],0))+INDEX(Table8[AsPR],MATCH(D102,Table8[Team],0))+INDEX(Table8[AsPR],MATCH(E102,Table8[Team],0))</f>
        <v>51.953765693514796</v>
      </c>
      <c r="T102" s="15">
        <f>INDEX(Table8[TCPR],MATCH(C102,Table8[Team],0))+INDEX(Table8[TCPR],MATCH(D102,Table8[Team],0))+INDEX(Table8[TCPR],MATCH(E102,Table8[Team],0))</f>
        <v>39.475322826711277</v>
      </c>
      <c r="U102" s="17">
        <f>INDEX(Table8[APR],MATCH(F102,Table8[Team],0))+INDEX(Table8[APR],MATCH(G102,Table8[Team],0))+INDEX(Table8[APR],MATCH(H102,Table8[Team],0))</f>
        <v>29.686122683222251</v>
      </c>
      <c r="V102" s="15">
        <f>INDEX(Table8[TPR],MATCH(F102,Table8[Team],0))+INDEX(Table8[TPR],MATCH(G102,Table8[Team],0))+INDEX(Table8[TPR],MATCH(H102,Table8[Team],0))</f>
        <v>35.033160933727309</v>
      </c>
      <c r="W102" s="15">
        <f>INDEX(Table8[AsPR],MATCH(F102,Table8[Team],0))+INDEX(Table8[AsPR],MATCH(G102,Table8[Team],0))+INDEX(Table8[AsPR],MATCH(H102,Table8[Team],0))</f>
        <v>8.6415860480100388</v>
      </c>
      <c r="X102" s="16">
        <f>INDEX(Table8[TCPR],MATCH(F102,Table8[Team],0))+INDEX(Table8[TCPR],MATCH(G102,Table8[Team],0))+INDEX(Table8[TCPR],MATCH(H102,Table8[Team],0))</f>
        <v>17.289846061740342</v>
      </c>
      <c r="Y102">
        <f t="shared" si="4"/>
        <v>1</v>
      </c>
      <c r="Z102">
        <f t="shared" si="7"/>
        <v>0</v>
      </c>
    </row>
    <row r="103" spans="1:26">
      <c r="A103" s="4" t="s">
        <v>201</v>
      </c>
      <c r="B103" s="5">
        <v>102</v>
      </c>
      <c r="C103" s="13">
        <v>1519</v>
      </c>
      <c r="D103" s="9">
        <v>4944</v>
      </c>
      <c r="E103" s="9">
        <v>1816</v>
      </c>
      <c r="F103" s="13">
        <v>2996</v>
      </c>
      <c r="G103" s="9">
        <v>4778</v>
      </c>
      <c r="H103" s="9">
        <v>900</v>
      </c>
      <c r="I103" s="17">
        <f t="shared" si="5"/>
        <v>221.26142970307271</v>
      </c>
      <c r="J103" s="15">
        <f t="shared" si="6"/>
        <v>160.39120769562157</v>
      </c>
      <c r="K103" s="17">
        <f>INDEX(Table8[OPR],MATCH(C103,Table8[Team],0))</f>
        <v>87.812226915965297</v>
      </c>
      <c r="L103" s="15">
        <f>INDEX(Table8[OPR],MATCH(D103,Table8[Team],0))</f>
        <v>61.690907712806798</v>
      </c>
      <c r="M103" s="15">
        <f>INDEX(Table8[OPR],MATCH(E103,Table8[Team],0))</f>
        <v>71.758295074300605</v>
      </c>
      <c r="N103" s="17">
        <f>INDEX(Table8[OPR],MATCH(F103,Table8[Team],0))</f>
        <v>50.283925906416599</v>
      </c>
      <c r="O103" s="15">
        <f>INDEX(Table8[OPR],MATCH(G103,Table8[Team],0))</f>
        <v>44.726753068152497</v>
      </c>
      <c r="P103" s="15">
        <f>INDEX(Table8[OPR],MATCH(H103,Table8[Team],0))</f>
        <v>65.380528721052499</v>
      </c>
      <c r="Q103" s="17">
        <f>INDEX(Table8[APR],MATCH(C103,Table8[Team],0))+INDEX(Table8[APR],MATCH(D103,Table8[Team],0))+INDEX(Table8[APR],MATCH(E103,Table8[Team],0))</f>
        <v>54.68745332491136</v>
      </c>
      <c r="R103" s="15">
        <f>INDEX(Table8[TPR],MATCH(C103,Table8[Team],0))+INDEX(Table8[TPR],MATCH(D103,Table8[Team],0))+INDEX(Table8[TPR],MATCH(E103,Table8[Team],0))</f>
        <v>72.466523872627391</v>
      </c>
      <c r="S103" s="15">
        <f>INDEX(Table8[AsPR],MATCH(C103,Table8[Team],0))+INDEX(Table8[AsPR],MATCH(D103,Table8[Team],0))+INDEX(Table8[AsPR],MATCH(E103,Table8[Team],0))</f>
        <v>56.894919214763192</v>
      </c>
      <c r="T103" s="15">
        <f>INDEX(Table8[TCPR],MATCH(C103,Table8[Team],0))+INDEX(Table8[TCPR],MATCH(D103,Table8[Team],0))+INDEX(Table8[TCPR],MATCH(E103,Table8[Team],0))</f>
        <v>39.731810144153279</v>
      </c>
      <c r="U103" s="17">
        <f>INDEX(Table8[APR],MATCH(F103,Table8[Team],0))+INDEX(Table8[APR],MATCH(G103,Table8[Team],0))+INDEX(Table8[APR],MATCH(H103,Table8[Team],0))</f>
        <v>58.033600322506302</v>
      </c>
      <c r="V103" s="15">
        <f>INDEX(Table8[TPR],MATCH(F103,Table8[Team],0))+INDEX(Table8[TPR],MATCH(G103,Table8[Team],0))+INDEX(Table8[TPR],MATCH(H103,Table8[Team],0))</f>
        <v>28.41579869315013</v>
      </c>
      <c r="W103" s="15">
        <f>INDEX(Table8[AsPR],MATCH(F103,Table8[Team],0))+INDEX(Table8[AsPR],MATCH(G103,Table8[Team],0))+INDEX(Table8[AsPR],MATCH(H103,Table8[Team],0))</f>
        <v>40.550127343873399</v>
      </c>
      <c r="X103" s="16">
        <f>INDEX(Table8[TCPR],MATCH(F103,Table8[Team],0))+INDEX(Table8[TCPR],MATCH(G103,Table8[Team],0))+INDEX(Table8[TCPR],MATCH(H103,Table8[Team],0))</f>
        <v>39.283858034092816</v>
      </c>
      <c r="Y103">
        <f t="shared" si="4"/>
        <v>1</v>
      </c>
      <c r="Z103">
        <f t="shared" si="7"/>
        <v>0</v>
      </c>
    </row>
    <row r="104" spans="1:26">
      <c r="A104" s="4" t="s">
        <v>202</v>
      </c>
      <c r="B104" s="5">
        <v>103</v>
      </c>
      <c r="C104" s="13">
        <v>4077</v>
      </c>
      <c r="D104" s="9">
        <v>4296</v>
      </c>
      <c r="E104" s="9">
        <v>4930</v>
      </c>
      <c r="F104" s="13">
        <v>4946</v>
      </c>
      <c r="G104" s="9">
        <v>103</v>
      </c>
      <c r="H104" s="9">
        <v>1540</v>
      </c>
      <c r="I104" s="17">
        <f t="shared" si="5"/>
        <v>150.1468241813061</v>
      </c>
      <c r="J104" s="15">
        <f t="shared" si="6"/>
        <v>160.81113483424662</v>
      </c>
      <c r="K104" s="17">
        <f>INDEX(Table8[OPR],MATCH(C104,Table8[Team],0))</f>
        <v>67.186023246972496</v>
      </c>
      <c r="L104" s="15">
        <f>INDEX(Table8[OPR],MATCH(D104,Table8[Team],0))</f>
        <v>35.039810015716903</v>
      </c>
      <c r="M104" s="15">
        <f>INDEX(Table8[OPR],MATCH(E104,Table8[Team],0))</f>
        <v>47.920990918616702</v>
      </c>
      <c r="N104" s="17">
        <f>INDEX(Table8[OPR],MATCH(F104,Table8[Team],0))</f>
        <v>62.883699284737602</v>
      </c>
      <c r="O104" s="15">
        <f>INDEX(Table8[OPR],MATCH(G104,Table8[Team],0))</f>
        <v>34.638730188481901</v>
      </c>
      <c r="P104" s="15">
        <f>INDEX(Table8[OPR],MATCH(H104,Table8[Team],0))</f>
        <v>63.288705361027098</v>
      </c>
      <c r="Q104" s="17">
        <f>INDEX(Table8[APR],MATCH(C104,Table8[Team],0))+INDEX(Table8[APR],MATCH(D104,Table8[Team],0))+INDEX(Table8[APR],MATCH(E104,Table8[Team],0))</f>
        <v>46.061591576516697</v>
      </c>
      <c r="R104" s="15">
        <f>INDEX(Table8[TPR],MATCH(C104,Table8[Team],0))+INDEX(Table8[TPR],MATCH(D104,Table8[Team],0))+INDEX(Table8[TPR],MATCH(E104,Table8[Team],0))</f>
        <v>30.998345248599502</v>
      </c>
      <c r="S104" s="15">
        <f>INDEX(Table8[AsPR],MATCH(C104,Table8[Team],0))+INDEX(Table8[AsPR],MATCH(D104,Table8[Team],0))+INDEX(Table8[AsPR],MATCH(E104,Table8[Team],0))</f>
        <v>48.845610122533799</v>
      </c>
      <c r="T104" s="15">
        <f>INDEX(Table8[TCPR],MATCH(C104,Table8[Team],0))+INDEX(Table8[TCPR],MATCH(D104,Table8[Team],0))+INDEX(Table8[TCPR],MATCH(E104,Table8[Team],0))</f>
        <v>26.356494723116541</v>
      </c>
      <c r="U104" s="17">
        <f>INDEX(Table8[APR],MATCH(F104,Table8[Team],0))+INDEX(Table8[APR],MATCH(G104,Table8[Team],0))+INDEX(Table8[APR],MATCH(H104,Table8[Team],0))</f>
        <v>51.958874540534396</v>
      </c>
      <c r="V104" s="15">
        <f>INDEX(Table8[TPR],MATCH(F104,Table8[Team],0))+INDEX(Table8[TPR],MATCH(G104,Table8[Team],0))+INDEX(Table8[TPR],MATCH(H104,Table8[Team],0))</f>
        <v>34.960377038908597</v>
      </c>
      <c r="W104" s="15">
        <f>INDEX(Table8[AsPR],MATCH(F104,Table8[Team],0))+INDEX(Table8[AsPR],MATCH(G104,Table8[Team],0))+INDEX(Table8[AsPR],MATCH(H104,Table8[Team],0))</f>
        <v>32.487014445368402</v>
      </c>
      <c r="X104" s="16">
        <f>INDEX(Table8[TCPR],MATCH(F104,Table8[Team],0))+INDEX(Table8[TCPR],MATCH(G104,Table8[Team],0))+INDEX(Table8[TCPR],MATCH(H104,Table8[Team],0))</f>
        <v>42.221875875534899</v>
      </c>
      <c r="Y104">
        <f t="shared" si="4"/>
        <v>0</v>
      </c>
      <c r="Z104">
        <f t="shared" si="7"/>
        <v>1</v>
      </c>
    </row>
    <row r="105" spans="1:26">
      <c r="A105" s="4" t="s">
        <v>203</v>
      </c>
      <c r="B105" s="5">
        <v>104</v>
      </c>
      <c r="C105" s="13">
        <v>2978</v>
      </c>
      <c r="D105" s="9">
        <v>378</v>
      </c>
      <c r="E105" s="9">
        <v>1662</v>
      </c>
      <c r="F105" s="13">
        <v>781</v>
      </c>
      <c r="G105" s="9">
        <v>3616</v>
      </c>
      <c r="H105" s="9">
        <v>357</v>
      </c>
      <c r="I105" s="17">
        <f t="shared" si="5"/>
        <v>114.3420367114586</v>
      </c>
      <c r="J105" s="15">
        <f t="shared" si="6"/>
        <v>194.24950294227381</v>
      </c>
      <c r="K105" s="17">
        <f>INDEX(Table8[OPR],MATCH(C105,Table8[Team],0))</f>
        <v>30.1229061094282</v>
      </c>
      <c r="L105" s="15">
        <f>INDEX(Table8[OPR],MATCH(D105,Table8[Team],0))</f>
        <v>60.148978883826402</v>
      </c>
      <c r="M105" s="15">
        <f>INDEX(Table8[OPR],MATCH(E105,Table8[Team],0))</f>
        <v>24.070151718203999</v>
      </c>
      <c r="N105" s="17">
        <f>INDEX(Table8[OPR],MATCH(F105,Table8[Team],0))</f>
        <v>89.764801060238199</v>
      </c>
      <c r="O105" s="15">
        <f>INDEX(Table8[OPR],MATCH(G105,Table8[Team],0))</f>
        <v>20.738037748675399</v>
      </c>
      <c r="P105" s="15">
        <f>INDEX(Table8[OPR],MATCH(H105,Table8[Team],0))</f>
        <v>83.746664133360198</v>
      </c>
      <c r="Q105" s="17">
        <f>INDEX(Table8[APR],MATCH(C105,Table8[Team],0))+INDEX(Table8[APR],MATCH(D105,Table8[Team],0))+INDEX(Table8[APR],MATCH(E105,Table8[Team],0))</f>
        <v>42.362175769612399</v>
      </c>
      <c r="R105" s="15">
        <f>INDEX(Table8[TPR],MATCH(C105,Table8[Team],0))+INDEX(Table8[TPR],MATCH(D105,Table8[Team],0))+INDEX(Table8[TPR],MATCH(E105,Table8[Team],0))</f>
        <v>32.462300987214135</v>
      </c>
      <c r="S105" s="15">
        <f>INDEX(Table8[AsPR],MATCH(C105,Table8[Team],0))+INDEX(Table8[AsPR],MATCH(D105,Table8[Team],0))+INDEX(Table8[AsPR],MATCH(E105,Table8[Team],0))</f>
        <v>17.530676269463971</v>
      </c>
      <c r="T105" s="15">
        <f>INDEX(Table8[TCPR],MATCH(C105,Table8[Team],0))+INDEX(Table8[TCPR],MATCH(D105,Table8[Team],0))+INDEX(Table8[TCPR],MATCH(E105,Table8[Team],0))</f>
        <v>14.9108891238649</v>
      </c>
      <c r="U105" s="17">
        <f>INDEX(Table8[APR],MATCH(F105,Table8[Team],0))+INDEX(Table8[APR],MATCH(G105,Table8[Team],0))+INDEX(Table8[APR],MATCH(H105,Table8[Team],0))</f>
        <v>51.382571908492501</v>
      </c>
      <c r="V105" s="15">
        <f>INDEX(Table8[TPR],MATCH(F105,Table8[Team],0))+INDEX(Table8[TPR],MATCH(G105,Table8[Team],0))+INDEX(Table8[TPR],MATCH(H105,Table8[Team],0))</f>
        <v>60.238087379851514</v>
      </c>
      <c r="W105" s="15">
        <f>INDEX(Table8[AsPR],MATCH(F105,Table8[Team],0))+INDEX(Table8[AsPR],MATCH(G105,Table8[Team],0))+INDEX(Table8[AsPR],MATCH(H105,Table8[Team],0))</f>
        <v>51.973173483378389</v>
      </c>
      <c r="X105" s="16">
        <f>INDEX(Table8[TCPR],MATCH(F105,Table8[Team],0))+INDEX(Table8[TCPR],MATCH(G105,Table8[Team],0))+INDEX(Table8[TCPR],MATCH(H105,Table8[Team],0))</f>
        <v>31.10986478420191</v>
      </c>
      <c r="Y105">
        <f t="shared" si="4"/>
        <v>0</v>
      </c>
      <c r="Z105">
        <f t="shared" si="7"/>
        <v>1</v>
      </c>
    </row>
    <row r="106" spans="1:26">
      <c r="A106" s="4" t="s">
        <v>204</v>
      </c>
      <c r="B106" s="5">
        <v>105</v>
      </c>
      <c r="C106" s="13">
        <v>1477</v>
      </c>
      <c r="D106" s="9">
        <v>5134</v>
      </c>
      <c r="E106" s="9">
        <v>4925</v>
      </c>
      <c r="F106" s="13">
        <v>4013</v>
      </c>
      <c r="G106" s="9">
        <v>2067</v>
      </c>
      <c r="H106" s="9">
        <v>3492</v>
      </c>
      <c r="I106" s="17">
        <f t="shared" si="5"/>
        <v>148.86799706070704</v>
      </c>
      <c r="J106" s="15">
        <f t="shared" si="6"/>
        <v>108.3692974264281</v>
      </c>
      <c r="K106" s="17">
        <f>INDEX(Table8[OPR],MATCH(C106,Table8[Team],0))</f>
        <v>108.29061524989299</v>
      </c>
      <c r="L106" s="15">
        <f>INDEX(Table8[OPR],MATCH(D106,Table8[Team],0))</f>
        <v>-1.3350132967183601</v>
      </c>
      <c r="M106" s="15">
        <f>INDEX(Table8[OPR],MATCH(E106,Table8[Team],0))</f>
        <v>41.912395107532397</v>
      </c>
      <c r="N106" s="17">
        <f>INDEX(Table8[OPR],MATCH(F106,Table8[Team],0))</f>
        <v>11.7993755478469</v>
      </c>
      <c r="O106" s="15">
        <f>INDEX(Table8[OPR],MATCH(G106,Table8[Team],0))</f>
        <v>71.564914761865097</v>
      </c>
      <c r="P106" s="15">
        <f>INDEX(Table8[OPR],MATCH(H106,Table8[Team],0))</f>
        <v>25.005007116716101</v>
      </c>
      <c r="Q106" s="17">
        <f>INDEX(Table8[APR],MATCH(C106,Table8[Team],0))+INDEX(Table8[APR],MATCH(D106,Table8[Team],0))+INDEX(Table8[APR],MATCH(E106,Table8[Team],0))</f>
        <v>27.377230252551296</v>
      </c>
      <c r="R106" s="15">
        <f>INDEX(Table8[TPR],MATCH(C106,Table8[Team],0))+INDEX(Table8[TPR],MATCH(D106,Table8[Team],0))+INDEX(Table8[TPR],MATCH(E106,Table8[Team],0))</f>
        <v>39.828353844306861</v>
      </c>
      <c r="S106" s="15">
        <f>INDEX(Table8[AsPR],MATCH(C106,Table8[Team],0))+INDEX(Table8[AsPR],MATCH(D106,Table8[Team],0))+INDEX(Table8[AsPR],MATCH(E106,Table8[Team],0))</f>
        <v>72.3352724618087</v>
      </c>
      <c r="T106" s="15">
        <f>INDEX(Table8[TCPR],MATCH(C106,Table8[Team],0))+INDEX(Table8[TCPR],MATCH(D106,Table8[Team],0))+INDEX(Table8[TCPR],MATCH(E106,Table8[Team],0))</f>
        <v>12.240096763148051</v>
      </c>
      <c r="U106" s="17">
        <f>INDEX(Table8[APR],MATCH(F106,Table8[Team],0))+INDEX(Table8[APR],MATCH(G106,Table8[Team],0))+INDEX(Table8[APR],MATCH(H106,Table8[Team],0))</f>
        <v>35.448876262335702</v>
      </c>
      <c r="V106" s="15">
        <f>INDEX(Table8[TPR],MATCH(F106,Table8[Team],0))+INDEX(Table8[TPR],MATCH(G106,Table8[Team],0))+INDEX(Table8[TPR],MATCH(H106,Table8[Team],0))</f>
        <v>30.580469743984146</v>
      </c>
      <c r="W106" s="15">
        <f>INDEX(Table8[AsPR],MATCH(F106,Table8[Team],0))+INDEX(Table8[AsPR],MATCH(G106,Table8[Team],0))+INDEX(Table8[AsPR],MATCH(H106,Table8[Team],0))</f>
        <v>28.179625720560757</v>
      </c>
      <c r="X106" s="16">
        <f>INDEX(Table8[TCPR],MATCH(F106,Table8[Team],0))+INDEX(Table8[TCPR],MATCH(G106,Table8[Team],0))+INDEX(Table8[TCPR],MATCH(H106,Table8[Team],0))</f>
        <v>13.298454033435881</v>
      </c>
      <c r="Y106">
        <f t="shared" si="4"/>
        <v>1</v>
      </c>
      <c r="Z106">
        <f t="shared" si="7"/>
        <v>0</v>
      </c>
    </row>
    <row r="107" spans="1:26">
      <c r="A107" s="4" t="s">
        <v>205</v>
      </c>
      <c r="B107" s="5">
        <v>106</v>
      </c>
      <c r="C107" s="13">
        <v>5006</v>
      </c>
      <c r="D107" s="9">
        <v>2590</v>
      </c>
      <c r="E107" s="9">
        <v>27</v>
      </c>
      <c r="F107" s="13">
        <v>3158</v>
      </c>
      <c r="G107" s="9">
        <v>932</v>
      </c>
      <c r="H107" s="9">
        <v>5019</v>
      </c>
      <c r="I107" s="17">
        <f t="shared" si="5"/>
        <v>250.81002351210492</v>
      </c>
      <c r="J107" s="15">
        <f t="shared" si="6"/>
        <v>137.55564443415258</v>
      </c>
      <c r="K107" s="17">
        <f>INDEX(Table8[OPR],MATCH(C107,Table8[Team],0))</f>
        <v>40.6916968227249</v>
      </c>
      <c r="L107" s="15">
        <f>INDEX(Table8[OPR],MATCH(D107,Table8[Team],0))</f>
        <v>104.005123276175</v>
      </c>
      <c r="M107" s="15">
        <f>INDEX(Table8[OPR],MATCH(E107,Table8[Team],0))</f>
        <v>106.113203413205</v>
      </c>
      <c r="N107" s="17">
        <f>INDEX(Table8[OPR],MATCH(F107,Table8[Team],0))</f>
        <v>67.190564807896294</v>
      </c>
      <c r="O107" s="15">
        <f>INDEX(Table8[OPR],MATCH(G107,Table8[Team],0))</f>
        <v>50.798912546778197</v>
      </c>
      <c r="P107" s="15">
        <f>INDEX(Table8[OPR],MATCH(H107,Table8[Team],0))</f>
        <v>19.566167079478099</v>
      </c>
      <c r="Q107" s="17">
        <f>INDEX(Table8[APR],MATCH(C107,Table8[Team],0))+INDEX(Table8[APR],MATCH(D107,Table8[Team],0))+INDEX(Table8[APR],MATCH(E107,Table8[Team],0))</f>
        <v>76.895912579104049</v>
      </c>
      <c r="R107" s="15">
        <f>INDEX(Table8[TPR],MATCH(C107,Table8[Team],0))+INDEX(Table8[TPR],MATCH(D107,Table8[Team],0))+INDEX(Table8[TPR],MATCH(E107,Table8[Team],0))</f>
        <v>85.256226126515998</v>
      </c>
      <c r="S107" s="15">
        <f>INDEX(Table8[AsPR],MATCH(C107,Table8[Team],0))+INDEX(Table8[AsPR],MATCH(D107,Table8[Team],0))+INDEX(Table8[AsPR],MATCH(E107,Table8[Team],0))</f>
        <v>68.525909729325264</v>
      </c>
      <c r="T107" s="15">
        <f>INDEX(Table8[TCPR],MATCH(C107,Table8[Team],0))+INDEX(Table8[TCPR],MATCH(D107,Table8[Team],0))+INDEX(Table8[TCPR],MATCH(E107,Table8[Team],0))</f>
        <v>21.650562797280237</v>
      </c>
      <c r="U107" s="17">
        <f>INDEX(Table8[APR],MATCH(F107,Table8[Team],0))+INDEX(Table8[APR],MATCH(G107,Table8[Team],0))+INDEX(Table8[APR],MATCH(H107,Table8[Team],0))</f>
        <v>52.487028811124148</v>
      </c>
      <c r="V107" s="15">
        <f>INDEX(Table8[TPR],MATCH(F107,Table8[Team],0))+INDEX(Table8[TPR],MATCH(G107,Table8[Team],0))+INDEX(Table8[TPR],MATCH(H107,Table8[Team],0))</f>
        <v>25.326332326166725</v>
      </c>
      <c r="W107" s="15">
        <f>INDEX(Table8[AsPR],MATCH(F107,Table8[Team],0))+INDEX(Table8[AsPR],MATCH(G107,Table8[Team],0))+INDEX(Table8[AsPR],MATCH(H107,Table8[Team],0))</f>
        <v>31.977530665906677</v>
      </c>
      <c r="X107" s="16">
        <f>INDEX(Table8[TCPR],MATCH(F107,Table8[Team],0))+INDEX(Table8[TCPR],MATCH(G107,Table8[Team],0))+INDEX(Table8[TCPR],MATCH(H107,Table8[Team],0))</f>
        <v>27.500612659621879</v>
      </c>
      <c r="Y107">
        <f t="shared" si="4"/>
        <v>1</v>
      </c>
      <c r="Z107">
        <f t="shared" si="7"/>
        <v>0</v>
      </c>
    </row>
    <row r="108" spans="1:26">
      <c r="A108" s="4" t="s">
        <v>206</v>
      </c>
      <c r="B108" s="5">
        <v>107</v>
      </c>
      <c r="C108" s="13">
        <v>399</v>
      </c>
      <c r="D108" s="9">
        <v>4531</v>
      </c>
      <c r="E108" s="9">
        <v>175</v>
      </c>
      <c r="F108" s="13">
        <v>527</v>
      </c>
      <c r="G108" s="9">
        <v>3959</v>
      </c>
      <c r="H108" s="9">
        <v>4265</v>
      </c>
      <c r="I108" s="17">
        <f t="shared" si="5"/>
        <v>169.0199383202031</v>
      </c>
      <c r="J108" s="15">
        <f t="shared" si="6"/>
        <v>142.5427315439951</v>
      </c>
      <c r="K108" s="17">
        <f>INDEX(Table8[OPR],MATCH(C108,Table8[Team],0))</f>
        <v>70.501674089405</v>
      </c>
      <c r="L108" s="15">
        <f>INDEX(Table8[OPR],MATCH(D108,Table8[Team],0))</f>
        <v>15.8434188343566</v>
      </c>
      <c r="M108" s="15">
        <f>INDEX(Table8[OPR],MATCH(E108,Table8[Team],0))</f>
        <v>82.674845396441498</v>
      </c>
      <c r="N108" s="17">
        <f>INDEX(Table8[OPR],MATCH(F108,Table8[Team],0))</f>
        <v>26.629364119531399</v>
      </c>
      <c r="O108" s="15">
        <f>INDEX(Table8[OPR],MATCH(G108,Table8[Team],0))</f>
        <v>45.334048466294298</v>
      </c>
      <c r="P108" s="15">
        <f>INDEX(Table8[OPR],MATCH(H108,Table8[Team],0))</f>
        <v>70.579318958169395</v>
      </c>
      <c r="Q108" s="17">
        <f>INDEX(Table8[APR],MATCH(C108,Table8[Team],0))+INDEX(Table8[APR],MATCH(D108,Table8[Team],0))+INDEX(Table8[APR],MATCH(E108,Table8[Team],0))</f>
        <v>52.809042046022398</v>
      </c>
      <c r="R108" s="15">
        <f>INDEX(Table8[TPR],MATCH(C108,Table8[Team],0))+INDEX(Table8[TPR],MATCH(D108,Table8[Team],0))+INDEX(Table8[TPR],MATCH(E108,Table8[Team],0))</f>
        <v>48.507519625002026</v>
      </c>
      <c r="S108" s="15">
        <f>INDEX(Table8[AsPR],MATCH(C108,Table8[Team],0))+INDEX(Table8[AsPR],MATCH(D108,Table8[Team],0))+INDEX(Table8[AsPR],MATCH(E108,Table8[Team],0))</f>
        <v>37.305724749978864</v>
      </c>
      <c r="T108" s="15">
        <f>INDEX(Table8[TCPR],MATCH(C108,Table8[Team],0))+INDEX(Table8[TCPR],MATCH(D108,Table8[Team],0))+INDEX(Table8[TCPR],MATCH(E108,Table8[Team],0))</f>
        <v>31.89102002489776</v>
      </c>
      <c r="U108" s="17">
        <f>INDEX(Table8[APR],MATCH(F108,Table8[Team],0))+INDEX(Table8[APR],MATCH(G108,Table8[Team],0))+INDEX(Table8[APR],MATCH(H108,Table8[Team],0))</f>
        <v>47.049574704128602</v>
      </c>
      <c r="V108" s="15">
        <f>INDEX(Table8[TPR],MATCH(F108,Table8[Team],0))+INDEX(Table8[TPR],MATCH(G108,Table8[Team],0))+INDEX(Table8[TPR],MATCH(H108,Table8[Team],0))</f>
        <v>46.259963231668308</v>
      </c>
      <c r="W108" s="15">
        <f>INDEX(Table8[AsPR],MATCH(F108,Table8[Team],0))+INDEX(Table8[AsPR],MATCH(G108,Table8[Team],0))+INDEX(Table8[AsPR],MATCH(H108,Table8[Team],0))</f>
        <v>23.570787119987891</v>
      </c>
      <c r="X108" s="16">
        <f>INDEX(Table8[TCPR],MATCH(F108,Table8[Team],0))+INDEX(Table8[TCPR],MATCH(G108,Table8[Team],0))+INDEX(Table8[TCPR],MATCH(H108,Table8[Team],0))</f>
        <v>26.708553377562371</v>
      </c>
      <c r="Y108">
        <f t="shared" si="4"/>
        <v>1</v>
      </c>
      <c r="Z108">
        <f t="shared" si="7"/>
        <v>0</v>
      </c>
    </row>
    <row r="109" spans="1:26">
      <c r="A109" s="4" t="s">
        <v>207</v>
      </c>
      <c r="B109" s="5">
        <v>108</v>
      </c>
      <c r="C109" s="13">
        <v>5196</v>
      </c>
      <c r="D109" s="9">
        <v>334</v>
      </c>
      <c r="E109" s="9">
        <v>639</v>
      </c>
      <c r="F109" s="13">
        <v>5123</v>
      </c>
      <c r="G109" s="9">
        <v>2444</v>
      </c>
      <c r="H109" s="9">
        <v>1918</v>
      </c>
      <c r="I109" s="17">
        <f t="shared" si="5"/>
        <v>165.76234095658981</v>
      </c>
      <c r="J109" s="15">
        <f t="shared" si="6"/>
        <v>125.67728200475625</v>
      </c>
      <c r="K109" s="17">
        <f>INDEX(Table8[OPR],MATCH(C109,Table8[Team],0))</f>
        <v>26.4641022383916</v>
      </c>
      <c r="L109" s="15">
        <f>INDEX(Table8[OPR],MATCH(D109,Table8[Team],0))</f>
        <v>72.119257098270793</v>
      </c>
      <c r="M109" s="15">
        <f>INDEX(Table8[OPR],MATCH(E109,Table8[Team],0))</f>
        <v>67.178981619927399</v>
      </c>
      <c r="N109" s="17">
        <f>INDEX(Table8[OPR],MATCH(F109,Table8[Team],0))</f>
        <v>8.1270174339541494</v>
      </c>
      <c r="O109" s="15">
        <f>INDEX(Table8[OPR],MATCH(G109,Table8[Team],0))</f>
        <v>12.0786568671361</v>
      </c>
      <c r="P109" s="15">
        <f>INDEX(Table8[OPR],MATCH(H109,Table8[Team],0))</f>
        <v>105.471607703666</v>
      </c>
      <c r="Q109" s="17">
        <f>INDEX(Table8[APR],MATCH(C109,Table8[Team],0))+INDEX(Table8[APR],MATCH(D109,Table8[Team],0))+INDEX(Table8[APR],MATCH(E109,Table8[Team],0))</f>
        <v>43.0026110712719</v>
      </c>
      <c r="R109" s="15">
        <f>INDEX(Table8[TPR],MATCH(C109,Table8[Team],0))+INDEX(Table8[TPR],MATCH(D109,Table8[Team],0))+INDEX(Table8[TPR],MATCH(E109,Table8[Team],0))</f>
        <v>65.430323206819224</v>
      </c>
      <c r="S109" s="15">
        <f>INDEX(Table8[AsPR],MATCH(C109,Table8[Team],0))+INDEX(Table8[AsPR],MATCH(D109,Table8[Team],0))+INDEX(Table8[AsPR],MATCH(E109,Table8[Team],0))</f>
        <v>25.533428870082624</v>
      </c>
      <c r="T109" s="15">
        <f>INDEX(Table8[TCPR],MATCH(C109,Table8[Team],0))+INDEX(Table8[TCPR],MATCH(D109,Table8[Team],0))+INDEX(Table8[TCPR],MATCH(E109,Table8[Team],0))</f>
        <v>28.067843250590691</v>
      </c>
      <c r="U109" s="17">
        <f>INDEX(Table8[APR],MATCH(F109,Table8[Team],0))+INDEX(Table8[APR],MATCH(G109,Table8[Team],0))+INDEX(Table8[APR],MATCH(H109,Table8[Team],0))</f>
        <v>41.485983252473069</v>
      </c>
      <c r="V109" s="15">
        <f>INDEX(Table8[TPR],MATCH(F109,Table8[Team],0))+INDEX(Table8[TPR],MATCH(G109,Table8[Team],0))+INDEX(Table8[TPR],MATCH(H109,Table8[Team],0))</f>
        <v>42.513977567566727</v>
      </c>
      <c r="W109" s="15">
        <f>INDEX(Table8[AsPR],MATCH(F109,Table8[Team],0))+INDEX(Table8[AsPR],MATCH(G109,Table8[Team],0))+INDEX(Table8[AsPR],MATCH(H109,Table8[Team],0))</f>
        <v>33.316380855956844</v>
      </c>
      <c r="X109" s="16">
        <f>INDEX(Table8[TCPR],MATCH(F109,Table8[Team],0))+INDEX(Table8[TCPR],MATCH(G109,Table8[Team],0))+INDEX(Table8[TCPR],MATCH(H109,Table8[Team],0))</f>
        <v>14.146357521976537</v>
      </c>
      <c r="Y109">
        <f t="shared" si="4"/>
        <v>1</v>
      </c>
      <c r="Z109">
        <f t="shared" si="7"/>
        <v>0</v>
      </c>
    </row>
    <row r="110" spans="1:26">
      <c r="A110" s="4" t="s">
        <v>208</v>
      </c>
      <c r="B110" s="5">
        <v>109</v>
      </c>
      <c r="C110" s="13">
        <v>20</v>
      </c>
      <c r="D110" s="9">
        <v>2502</v>
      </c>
      <c r="E110" s="9">
        <v>5299</v>
      </c>
      <c r="F110" s="13">
        <v>1671</v>
      </c>
      <c r="G110" s="9">
        <v>1625</v>
      </c>
      <c r="H110" s="9">
        <v>33</v>
      </c>
      <c r="I110" s="17">
        <f t="shared" si="5"/>
        <v>134.43133697891278</v>
      </c>
      <c r="J110" s="15">
        <f t="shared" si="6"/>
        <v>312.00681540560663</v>
      </c>
      <c r="K110" s="17">
        <f>INDEX(Table8[OPR],MATCH(C110,Table8[Team],0))</f>
        <v>68.066431067761499</v>
      </c>
      <c r="L110" s="15">
        <f>INDEX(Table8[OPR],MATCH(D110,Table8[Team],0))</f>
        <v>32.1014226271529</v>
      </c>
      <c r="M110" s="15">
        <f>INDEX(Table8[OPR],MATCH(E110,Table8[Team],0))</f>
        <v>34.263483283998397</v>
      </c>
      <c r="N110" s="17">
        <f>INDEX(Table8[OPR],MATCH(F110,Table8[Team],0))</f>
        <v>74.545122763180601</v>
      </c>
      <c r="O110" s="15">
        <f>INDEX(Table8[OPR],MATCH(G110,Table8[Team],0))</f>
        <v>130.82413003233401</v>
      </c>
      <c r="P110" s="15">
        <f>INDEX(Table8[OPR],MATCH(H110,Table8[Team],0))</f>
        <v>106.637562610092</v>
      </c>
      <c r="Q110" s="17">
        <f>INDEX(Table8[APR],MATCH(C110,Table8[Team],0))+INDEX(Table8[APR],MATCH(D110,Table8[Team],0))+INDEX(Table8[APR],MATCH(E110,Table8[Team],0))</f>
        <v>35.526438610955999</v>
      </c>
      <c r="R110" s="15">
        <f>INDEX(Table8[TPR],MATCH(C110,Table8[Team],0))+INDEX(Table8[TPR],MATCH(D110,Table8[Team],0))+INDEX(Table8[TPR],MATCH(E110,Table8[Team],0))</f>
        <v>60.783444123755601</v>
      </c>
      <c r="S110" s="15">
        <f>INDEX(Table8[AsPR],MATCH(C110,Table8[Team],0))+INDEX(Table8[AsPR],MATCH(D110,Table8[Team],0))+INDEX(Table8[AsPR],MATCH(E110,Table8[Team],0))</f>
        <v>17.68376697790767</v>
      </c>
      <c r="T110" s="15">
        <f>INDEX(Table8[TCPR],MATCH(C110,Table8[Team],0))+INDEX(Table8[TCPR],MATCH(D110,Table8[Team],0))+INDEX(Table8[TCPR],MATCH(E110,Table8[Team],0))</f>
        <v>20.24784751628847</v>
      </c>
      <c r="U110" s="17">
        <f>INDEX(Table8[APR],MATCH(F110,Table8[Team],0))+INDEX(Table8[APR],MATCH(G110,Table8[Team],0))+INDEX(Table8[APR],MATCH(H110,Table8[Team],0))</f>
        <v>85.100939838000102</v>
      </c>
      <c r="V110" s="15">
        <f>INDEX(Table8[TPR],MATCH(F110,Table8[Team],0))+INDEX(Table8[TPR],MATCH(G110,Table8[Team],0))+INDEX(Table8[TPR],MATCH(H110,Table8[Team],0))</f>
        <v>113.34172612674121</v>
      </c>
      <c r="W110" s="15">
        <f>INDEX(Table8[AsPR],MATCH(F110,Table8[Team],0))+INDEX(Table8[AsPR],MATCH(G110,Table8[Team],0))+INDEX(Table8[AsPR],MATCH(H110,Table8[Team],0))</f>
        <v>69.294623945597351</v>
      </c>
      <c r="X110" s="16">
        <f>INDEX(Table8[TCPR],MATCH(F110,Table8[Team],0))+INDEX(Table8[TCPR],MATCH(G110,Table8[Team],0))+INDEX(Table8[TCPR],MATCH(H110,Table8[Team],0))</f>
        <v>45.892728868310321</v>
      </c>
      <c r="Y110">
        <f t="shared" si="4"/>
        <v>0</v>
      </c>
      <c r="Z110">
        <f t="shared" si="7"/>
        <v>1</v>
      </c>
    </row>
    <row r="111" spans="1:26">
      <c r="A111" s="4" t="s">
        <v>209</v>
      </c>
      <c r="B111" s="5">
        <v>110</v>
      </c>
      <c r="C111" s="13">
        <v>2557</v>
      </c>
      <c r="D111" s="9">
        <v>329</v>
      </c>
      <c r="E111" s="9">
        <v>2202</v>
      </c>
      <c r="F111" s="13">
        <v>3997</v>
      </c>
      <c r="G111" s="9">
        <v>229</v>
      </c>
      <c r="H111" s="9">
        <v>548</v>
      </c>
      <c r="I111" s="17">
        <f t="shared" si="5"/>
        <v>152.93201227751891</v>
      </c>
      <c r="J111" s="15">
        <f t="shared" si="6"/>
        <v>100.09980363799869</v>
      </c>
      <c r="K111" s="17">
        <f>INDEX(Table8[OPR],MATCH(C111,Table8[Team],0))</f>
        <v>54.1403549450444</v>
      </c>
      <c r="L111" s="15">
        <f>INDEX(Table8[OPR],MATCH(D111,Table8[Team],0))</f>
        <v>55.2031119199861</v>
      </c>
      <c r="M111" s="15">
        <f>INDEX(Table8[OPR],MATCH(E111,Table8[Team],0))</f>
        <v>43.588545412488401</v>
      </c>
      <c r="N111" s="17">
        <f>INDEX(Table8[OPR],MATCH(F111,Table8[Team],0))</f>
        <v>19.291634221242401</v>
      </c>
      <c r="O111" s="15">
        <f>INDEX(Table8[OPR],MATCH(G111,Table8[Team],0))</f>
        <v>14.074447213840299</v>
      </c>
      <c r="P111" s="15">
        <f>INDEX(Table8[OPR],MATCH(H111,Table8[Team],0))</f>
        <v>66.733722202915999</v>
      </c>
      <c r="Q111" s="17">
        <f>INDEX(Table8[APR],MATCH(C111,Table8[Team],0))+INDEX(Table8[APR],MATCH(D111,Table8[Team],0))+INDEX(Table8[APR],MATCH(E111,Table8[Team],0))</f>
        <v>45.693310269031599</v>
      </c>
      <c r="R111" s="15">
        <f>INDEX(Table8[TPR],MATCH(C111,Table8[Team],0))+INDEX(Table8[TPR],MATCH(D111,Table8[Team],0))+INDEX(Table8[TPR],MATCH(E111,Table8[Team],0))</f>
        <v>22.202701422207351</v>
      </c>
      <c r="S111" s="15">
        <f>INDEX(Table8[AsPR],MATCH(C111,Table8[Team],0))+INDEX(Table8[AsPR],MATCH(D111,Table8[Team],0))+INDEX(Table8[AsPR],MATCH(E111,Table8[Team],0))</f>
        <v>37.741846345323701</v>
      </c>
      <c r="T111" s="15">
        <f>INDEX(Table8[TCPR],MATCH(C111,Table8[Team],0))+INDEX(Table8[TCPR],MATCH(D111,Table8[Team],0))+INDEX(Table8[TCPR],MATCH(E111,Table8[Team],0))</f>
        <v>47.922620956114805</v>
      </c>
      <c r="U111" s="17">
        <f>INDEX(Table8[APR],MATCH(F111,Table8[Team],0))+INDEX(Table8[APR],MATCH(G111,Table8[Team],0))+INDEX(Table8[APR],MATCH(H111,Table8[Team],0))</f>
        <v>29.641826590487696</v>
      </c>
      <c r="V111" s="15">
        <f>INDEX(Table8[TPR],MATCH(F111,Table8[Team],0))+INDEX(Table8[TPR],MATCH(G111,Table8[Team],0))+INDEX(Table8[TPR],MATCH(H111,Table8[Team],0))</f>
        <v>17.057939875446898</v>
      </c>
      <c r="W111" s="15">
        <f>INDEX(Table8[AsPR],MATCH(F111,Table8[Team],0))+INDEX(Table8[AsPR],MATCH(G111,Table8[Team],0))+INDEX(Table8[AsPR],MATCH(H111,Table8[Team],0))</f>
        <v>38.067934943947016</v>
      </c>
      <c r="X111" s="16">
        <f>INDEX(Table8[TCPR],MATCH(F111,Table8[Team],0))+INDEX(Table8[TCPR],MATCH(G111,Table8[Team],0))+INDEX(Table8[TCPR],MATCH(H111,Table8[Team],0))</f>
        <v>16.007272339870465</v>
      </c>
      <c r="Y111">
        <f t="shared" si="4"/>
        <v>1</v>
      </c>
      <c r="Z111">
        <f t="shared" si="7"/>
        <v>0</v>
      </c>
    </row>
    <row r="112" spans="1:26">
      <c r="A112" s="4" t="s">
        <v>210</v>
      </c>
      <c r="B112" s="5">
        <v>111</v>
      </c>
      <c r="C112" s="13">
        <v>2137</v>
      </c>
      <c r="D112" s="9">
        <v>3393</v>
      </c>
      <c r="E112" s="9">
        <v>2907</v>
      </c>
      <c r="F112" s="13">
        <v>4707</v>
      </c>
      <c r="G112" s="9">
        <v>319</v>
      </c>
      <c r="H112" s="9">
        <v>4583</v>
      </c>
      <c r="I112" s="17">
        <f t="shared" si="5"/>
        <v>247.00162852202453</v>
      </c>
      <c r="J112" s="15">
        <f t="shared" si="6"/>
        <v>102.9094657352544</v>
      </c>
      <c r="K112" s="17">
        <f>INDEX(Table8[OPR],MATCH(C112,Table8[Team],0))</f>
        <v>87.371123904326197</v>
      </c>
      <c r="L112" s="15">
        <f>INDEX(Table8[OPR],MATCH(D112,Table8[Team],0))</f>
        <v>89.721598903609802</v>
      </c>
      <c r="M112" s="15">
        <f>INDEX(Table8[OPR],MATCH(E112,Table8[Team],0))</f>
        <v>69.908905714088505</v>
      </c>
      <c r="N112" s="17">
        <f>INDEX(Table8[OPR],MATCH(F112,Table8[Team],0))</f>
        <v>10.132629792568</v>
      </c>
      <c r="O112" s="15">
        <f>INDEX(Table8[OPR],MATCH(G112,Table8[Team],0))</f>
        <v>72.103287589249902</v>
      </c>
      <c r="P112" s="15">
        <f>INDEX(Table8[OPR],MATCH(H112,Table8[Team],0))</f>
        <v>20.673548353436502</v>
      </c>
      <c r="Q112" s="17">
        <f>INDEX(Table8[APR],MATCH(C112,Table8[Team],0))+INDEX(Table8[APR],MATCH(D112,Table8[Team],0))+INDEX(Table8[APR],MATCH(E112,Table8[Team],0))</f>
        <v>61.4133436836199</v>
      </c>
      <c r="R112" s="15">
        <f>INDEX(Table8[TPR],MATCH(C112,Table8[Team],0))+INDEX(Table8[TPR],MATCH(D112,Table8[Team],0))+INDEX(Table8[TPR],MATCH(E112,Table8[Team],0))</f>
        <v>72.772474949914596</v>
      </c>
      <c r="S112" s="15">
        <f>INDEX(Table8[AsPR],MATCH(C112,Table8[Team],0))+INDEX(Table8[AsPR],MATCH(D112,Table8[Team],0))+INDEX(Table8[AsPR],MATCH(E112,Table8[Team],0))</f>
        <v>72.521974549434191</v>
      </c>
      <c r="T112" s="15">
        <f>INDEX(Table8[TCPR],MATCH(C112,Table8[Team],0))+INDEX(Table8[TCPR],MATCH(D112,Table8[Team],0))+INDEX(Table8[TCPR],MATCH(E112,Table8[Team],0))</f>
        <v>40.293835339055406</v>
      </c>
      <c r="U112" s="17">
        <f>INDEX(Table8[APR],MATCH(F112,Table8[Team],0))+INDEX(Table8[APR],MATCH(G112,Table8[Team],0))+INDEX(Table8[APR],MATCH(H112,Table8[Team],0))</f>
        <v>29.990936729367281</v>
      </c>
      <c r="V112" s="15">
        <f>INDEX(Table8[TPR],MATCH(F112,Table8[Team],0))+INDEX(Table8[TPR],MATCH(G112,Table8[Team],0))+INDEX(Table8[TPR],MATCH(H112,Table8[Team],0))</f>
        <v>11.28436971000019</v>
      </c>
      <c r="W112" s="15">
        <f>INDEX(Table8[AsPR],MATCH(F112,Table8[Team],0))+INDEX(Table8[AsPR],MATCH(G112,Table8[Team],0))+INDEX(Table8[AsPR],MATCH(H112,Table8[Team],0))</f>
        <v>39.88342790853681</v>
      </c>
      <c r="X112" s="16">
        <f>INDEX(Table8[TCPR],MATCH(F112,Table8[Team],0))+INDEX(Table8[TCPR],MATCH(G112,Table8[Team],0))+INDEX(Table8[TCPR],MATCH(H112,Table8[Team],0))</f>
        <v>22.276775989160939</v>
      </c>
      <c r="Y112">
        <f t="shared" si="4"/>
        <v>1</v>
      </c>
      <c r="Z112">
        <f t="shared" si="7"/>
        <v>0</v>
      </c>
    </row>
    <row r="113" spans="1:26">
      <c r="A113" s="4" t="s">
        <v>211</v>
      </c>
      <c r="B113" s="5">
        <v>112</v>
      </c>
      <c r="C113" s="13">
        <v>2198</v>
      </c>
      <c r="D113" s="9">
        <v>2158</v>
      </c>
      <c r="E113" s="9">
        <v>2500</v>
      </c>
      <c r="F113" s="13">
        <v>1089</v>
      </c>
      <c r="G113" s="9">
        <v>5041</v>
      </c>
      <c r="H113" s="9">
        <v>2485</v>
      </c>
      <c r="I113" s="17">
        <f t="shared" si="5"/>
        <v>122.83195459029238</v>
      </c>
      <c r="J113" s="15">
        <f t="shared" si="6"/>
        <v>212.34775092838197</v>
      </c>
      <c r="K113" s="17">
        <f>INDEX(Table8[OPR],MATCH(C113,Table8[Team],0))</f>
        <v>37.306658903200997</v>
      </c>
      <c r="L113" s="15">
        <f>INDEX(Table8[OPR],MATCH(D113,Table8[Team],0))</f>
        <v>62.116145468289098</v>
      </c>
      <c r="M113" s="15">
        <f>INDEX(Table8[OPR],MATCH(E113,Table8[Team],0))</f>
        <v>23.409150218802299</v>
      </c>
      <c r="N113" s="17">
        <f>INDEX(Table8[OPR],MATCH(F113,Table8[Team],0))</f>
        <v>75.100122129234094</v>
      </c>
      <c r="O113" s="15">
        <f>INDEX(Table8[OPR],MATCH(G113,Table8[Team],0))</f>
        <v>29.3145159172139</v>
      </c>
      <c r="P113" s="15">
        <f>INDEX(Table8[OPR],MATCH(H113,Table8[Team],0))</f>
        <v>107.93311288193399</v>
      </c>
      <c r="Q113" s="17">
        <f>INDEX(Table8[APR],MATCH(C113,Table8[Team],0))+INDEX(Table8[APR],MATCH(D113,Table8[Team],0))+INDEX(Table8[APR],MATCH(E113,Table8[Team],0))</f>
        <v>37.707470531879963</v>
      </c>
      <c r="R113" s="15">
        <f>INDEX(Table8[TPR],MATCH(C113,Table8[Team],0))+INDEX(Table8[TPR],MATCH(D113,Table8[Team],0))+INDEX(Table8[TPR],MATCH(E113,Table8[Team],0))</f>
        <v>53.494864068973421</v>
      </c>
      <c r="S113" s="15">
        <f>INDEX(Table8[AsPR],MATCH(C113,Table8[Team],0))+INDEX(Table8[AsPR],MATCH(D113,Table8[Team],0))+INDEX(Table8[AsPR],MATCH(E113,Table8[Team],0))</f>
        <v>19.995316579031009</v>
      </c>
      <c r="T113" s="15">
        <f>INDEX(Table8[TCPR],MATCH(C113,Table8[Team],0))+INDEX(Table8[TCPR],MATCH(D113,Table8[Team],0))+INDEX(Table8[TCPR],MATCH(E113,Table8[Team],0))</f>
        <v>13.989418143881334</v>
      </c>
      <c r="U113" s="17">
        <f>INDEX(Table8[APR],MATCH(F113,Table8[Team],0))+INDEX(Table8[APR],MATCH(G113,Table8[Team],0))+INDEX(Table8[APR],MATCH(H113,Table8[Team],0))</f>
        <v>56.763411129905535</v>
      </c>
      <c r="V113" s="15">
        <f>INDEX(Table8[TPR],MATCH(F113,Table8[Team],0))+INDEX(Table8[TPR],MATCH(G113,Table8[Team],0))+INDEX(Table8[TPR],MATCH(H113,Table8[Team],0))</f>
        <v>72.846610685703737</v>
      </c>
      <c r="W113" s="15">
        <f>INDEX(Table8[AsPR],MATCH(F113,Table8[Team],0))+INDEX(Table8[AsPR],MATCH(G113,Table8[Team],0))+INDEX(Table8[AsPR],MATCH(H113,Table8[Team],0))</f>
        <v>51.931995710354215</v>
      </c>
      <c r="X113" s="16">
        <f>INDEX(Table8[TCPR],MATCH(F113,Table8[Team],0))+INDEX(Table8[TCPR],MATCH(G113,Table8[Team],0))+INDEX(Table8[TCPR],MATCH(H113,Table8[Team],0))</f>
        <v>30.793708421920361</v>
      </c>
      <c r="Y113">
        <f t="shared" si="4"/>
        <v>0</v>
      </c>
      <c r="Z113">
        <f t="shared" si="7"/>
        <v>1</v>
      </c>
    </row>
    <row r="114" spans="1:26">
      <c r="A114" s="4" t="s">
        <v>212</v>
      </c>
      <c r="B114" s="5">
        <v>113</v>
      </c>
      <c r="C114" s="13">
        <v>2180</v>
      </c>
      <c r="D114" s="9">
        <v>1538</v>
      </c>
      <c r="E114" s="9">
        <v>2959</v>
      </c>
      <c r="F114" s="13">
        <v>4547</v>
      </c>
      <c r="G114" s="9">
        <v>3467</v>
      </c>
      <c r="H114" s="9">
        <v>51</v>
      </c>
      <c r="I114" s="17">
        <f t="shared" si="5"/>
        <v>242.63923347277699</v>
      </c>
      <c r="J114" s="15">
        <f t="shared" si="6"/>
        <v>192.4361317792164</v>
      </c>
      <c r="K114" s="17">
        <f>INDEX(Table8[OPR],MATCH(C114,Table8[Team],0))</f>
        <v>69.718310551947198</v>
      </c>
      <c r="L114" s="15">
        <f>INDEX(Table8[OPR],MATCH(D114,Table8[Team],0))</f>
        <v>84.869011257695902</v>
      </c>
      <c r="M114" s="15">
        <f>INDEX(Table8[OPR],MATCH(E114,Table8[Team],0))</f>
        <v>88.051911663133893</v>
      </c>
      <c r="N114" s="17">
        <f>INDEX(Table8[OPR],MATCH(F114,Table8[Team],0))</f>
        <v>27.593872007885199</v>
      </c>
      <c r="O114" s="15">
        <f>INDEX(Table8[OPR],MATCH(G114,Table8[Team],0))</f>
        <v>85.357114684358606</v>
      </c>
      <c r="P114" s="15">
        <f>INDEX(Table8[OPR],MATCH(H114,Table8[Team],0))</f>
        <v>79.485145086972594</v>
      </c>
      <c r="Q114" s="17">
        <f>INDEX(Table8[APR],MATCH(C114,Table8[Team],0))+INDEX(Table8[APR],MATCH(D114,Table8[Team],0))+INDEX(Table8[APR],MATCH(E114,Table8[Team],0))</f>
        <v>71.779719346351399</v>
      </c>
      <c r="R114" s="15">
        <f>INDEX(Table8[TPR],MATCH(C114,Table8[Team],0))+INDEX(Table8[TPR],MATCH(D114,Table8[Team],0))+INDEX(Table8[TPR],MATCH(E114,Table8[Team],0))</f>
        <v>69.13516417036729</v>
      </c>
      <c r="S114" s="15">
        <f>INDEX(Table8[AsPR],MATCH(C114,Table8[Team],0))+INDEX(Table8[AsPR],MATCH(D114,Table8[Team],0))+INDEX(Table8[AsPR],MATCH(E114,Table8[Team],0))</f>
        <v>64.824894235400293</v>
      </c>
      <c r="T114" s="15">
        <f>INDEX(Table8[TCPR],MATCH(C114,Table8[Team],0))+INDEX(Table8[TCPR],MATCH(D114,Table8[Team],0))+INDEX(Table8[TCPR],MATCH(E114,Table8[Team],0))</f>
        <v>38.639287879322261</v>
      </c>
      <c r="U114" s="17">
        <f>INDEX(Table8[APR],MATCH(F114,Table8[Team],0))+INDEX(Table8[APR],MATCH(G114,Table8[Team],0))+INDEX(Table8[APR],MATCH(H114,Table8[Team],0))</f>
        <v>62.947392048230299</v>
      </c>
      <c r="V114" s="15">
        <f>INDEX(Table8[TPR],MATCH(F114,Table8[Team],0))+INDEX(Table8[TPR],MATCH(G114,Table8[Team],0))+INDEX(Table8[TPR],MATCH(H114,Table8[Team],0))</f>
        <v>49.063321388475757</v>
      </c>
      <c r="W114" s="15">
        <f>INDEX(Table8[AsPR],MATCH(F114,Table8[Team],0))+INDEX(Table8[AsPR],MATCH(G114,Table8[Team],0))+INDEX(Table8[AsPR],MATCH(H114,Table8[Team],0))</f>
        <v>55.504276109730696</v>
      </c>
      <c r="X114" s="16">
        <f>INDEX(Table8[TCPR],MATCH(F114,Table8[Team],0))+INDEX(Table8[TCPR],MATCH(G114,Table8[Team],0))+INDEX(Table8[TCPR],MATCH(H114,Table8[Team],0))</f>
        <v>24.921142232779239</v>
      </c>
      <c r="Y114">
        <f t="shared" ref="Y114:Y130" si="8">IF(I114&gt;J114,1,0)</f>
        <v>1</v>
      </c>
      <c r="Z114">
        <f t="shared" si="7"/>
        <v>0</v>
      </c>
    </row>
    <row r="115" spans="1:26">
      <c r="A115" s="4" t="s">
        <v>213</v>
      </c>
      <c r="B115" s="5">
        <v>114</v>
      </c>
      <c r="C115" s="13">
        <v>457</v>
      </c>
      <c r="D115" s="9">
        <v>2655</v>
      </c>
      <c r="E115" s="9">
        <v>3620</v>
      </c>
      <c r="F115" s="13">
        <v>1939</v>
      </c>
      <c r="G115" s="9">
        <v>5288</v>
      </c>
      <c r="H115" s="9">
        <v>4010</v>
      </c>
      <c r="I115" s="17">
        <f t="shared" si="5"/>
        <v>153.82334330571149</v>
      </c>
      <c r="J115" s="15">
        <f t="shared" si="6"/>
        <v>47.766809705780105</v>
      </c>
      <c r="K115" s="17">
        <f>INDEX(Table8[OPR],MATCH(C115,Table8[Team],0))</f>
        <v>37.993462659767602</v>
      </c>
      <c r="L115" s="15">
        <f>INDEX(Table8[OPR],MATCH(D115,Table8[Team],0))</f>
        <v>49.351939009323097</v>
      </c>
      <c r="M115" s="15">
        <f>INDEX(Table8[OPR],MATCH(E115,Table8[Team],0))</f>
        <v>66.477941636620798</v>
      </c>
      <c r="N115" s="17">
        <f>INDEX(Table8[OPR],MATCH(F115,Table8[Team],0))</f>
        <v>45.898238606720703</v>
      </c>
      <c r="O115" s="15">
        <f>INDEX(Table8[OPR],MATCH(G115,Table8[Team],0))</f>
        <v>13.773273463858301</v>
      </c>
      <c r="P115" s="15">
        <f>INDEX(Table8[OPR],MATCH(H115,Table8[Team],0))</f>
        <v>-11.904702364798901</v>
      </c>
      <c r="Q115" s="17">
        <f>INDEX(Table8[APR],MATCH(C115,Table8[Team],0))+INDEX(Table8[APR],MATCH(D115,Table8[Team],0))+INDEX(Table8[APR],MATCH(E115,Table8[Team],0))</f>
        <v>45.715779696496995</v>
      </c>
      <c r="R115" s="15">
        <f>INDEX(Table8[TPR],MATCH(C115,Table8[Team],0))+INDEX(Table8[TPR],MATCH(D115,Table8[Team],0))+INDEX(Table8[TPR],MATCH(E115,Table8[Team],0))</f>
        <v>54.69329355566974</v>
      </c>
      <c r="S115" s="15">
        <f>INDEX(Table8[AsPR],MATCH(C115,Table8[Team],0))+INDEX(Table8[AsPR],MATCH(D115,Table8[Team],0))+INDEX(Table8[AsPR],MATCH(E115,Table8[Team],0))</f>
        <v>42.485191966163796</v>
      </c>
      <c r="T115" s="15">
        <f>INDEX(Table8[TCPR],MATCH(C115,Table8[Team],0))+INDEX(Table8[TCPR],MATCH(D115,Table8[Team],0))+INDEX(Table8[TCPR],MATCH(E115,Table8[Team],0))</f>
        <v>12.665745159170523</v>
      </c>
      <c r="U115" s="17">
        <f>INDEX(Table8[APR],MATCH(F115,Table8[Team],0))+INDEX(Table8[APR],MATCH(G115,Table8[Team],0))+INDEX(Table8[APR],MATCH(H115,Table8[Team],0))</f>
        <v>21.728674596533878</v>
      </c>
      <c r="V115" s="15">
        <f>INDEX(Table8[TPR],MATCH(F115,Table8[Team],0))+INDEX(Table8[TPR],MATCH(G115,Table8[Team],0))+INDEX(Table8[TPR],MATCH(H115,Table8[Team],0))</f>
        <v>4.7366156015092393</v>
      </c>
      <c r="W115" s="15">
        <f>INDEX(Table8[AsPR],MATCH(F115,Table8[Team],0))+INDEX(Table8[AsPR],MATCH(G115,Table8[Team],0))+INDEX(Table8[AsPR],MATCH(H115,Table8[Team],0))</f>
        <v>10.959051813297506</v>
      </c>
      <c r="X115" s="16">
        <f>INDEX(Table8[TCPR],MATCH(F115,Table8[Team],0))+INDEX(Table8[TCPR],MATCH(G115,Table8[Team],0))+INDEX(Table8[TCPR],MATCH(H115,Table8[Team],0))</f>
        <v>6.1118038252660396</v>
      </c>
      <c r="Y115">
        <f t="shared" si="8"/>
        <v>1</v>
      </c>
      <c r="Z115">
        <f t="shared" si="7"/>
        <v>0</v>
      </c>
    </row>
    <row r="116" spans="1:26">
      <c r="A116" s="4" t="s">
        <v>214</v>
      </c>
      <c r="B116" s="5">
        <v>115</v>
      </c>
      <c r="C116" s="13">
        <v>2834</v>
      </c>
      <c r="D116" s="9">
        <v>2626</v>
      </c>
      <c r="E116" s="9">
        <v>3318</v>
      </c>
      <c r="F116" s="13">
        <v>2056</v>
      </c>
      <c r="G116" s="9">
        <v>4911</v>
      </c>
      <c r="H116" s="9">
        <v>4499</v>
      </c>
      <c r="I116" s="17">
        <f t="shared" si="5"/>
        <v>136.45128876542449</v>
      </c>
      <c r="J116" s="15">
        <f t="shared" si="6"/>
        <v>225.0260365436867</v>
      </c>
      <c r="K116" s="17">
        <f>INDEX(Table8[OPR],MATCH(C116,Table8[Team],0))</f>
        <v>64.124040915543503</v>
      </c>
      <c r="L116" s="15">
        <f>INDEX(Table8[OPR],MATCH(D116,Table8[Team],0))</f>
        <v>12.1999268948286</v>
      </c>
      <c r="M116" s="15">
        <f>INDEX(Table8[OPR],MATCH(E116,Table8[Team],0))</f>
        <v>60.127320955052397</v>
      </c>
      <c r="N116" s="17">
        <f>INDEX(Table8[OPR],MATCH(F116,Table8[Team],0))</f>
        <v>120.260927606507</v>
      </c>
      <c r="O116" s="15">
        <f>INDEX(Table8[OPR],MATCH(G116,Table8[Team],0))</f>
        <v>81.657599787429206</v>
      </c>
      <c r="P116" s="15">
        <f>INDEX(Table8[OPR],MATCH(H116,Table8[Team],0))</f>
        <v>23.107509149750499</v>
      </c>
      <c r="Q116" s="17">
        <f>INDEX(Table8[APR],MATCH(C116,Table8[Team],0))+INDEX(Table8[APR],MATCH(D116,Table8[Team],0))+INDEX(Table8[APR],MATCH(E116,Table8[Team],0))</f>
        <v>37.729900907699381</v>
      </c>
      <c r="R116" s="15">
        <f>INDEX(Table8[TPR],MATCH(C116,Table8[Team],0))+INDEX(Table8[TPR],MATCH(D116,Table8[Team],0))+INDEX(Table8[TPR],MATCH(E116,Table8[Team],0))</f>
        <v>35.724721986259127</v>
      </c>
      <c r="S116" s="15">
        <f>INDEX(Table8[AsPR],MATCH(C116,Table8[Team],0))+INDEX(Table8[AsPR],MATCH(D116,Table8[Team],0))+INDEX(Table8[AsPR],MATCH(E116,Table8[Team],0))</f>
        <v>42.347102106541527</v>
      </c>
      <c r="T116" s="15">
        <f>INDEX(Table8[TCPR],MATCH(C116,Table8[Team],0))+INDEX(Table8[TCPR],MATCH(D116,Table8[Team],0))+INDEX(Table8[TCPR],MATCH(E116,Table8[Team],0))</f>
        <v>21.631360343653121</v>
      </c>
      <c r="U116" s="17">
        <f>INDEX(Table8[APR],MATCH(F116,Table8[Team],0))+INDEX(Table8[APR],MATCH(G116,Table8[Team],0))+INDEX(Table8[APR],MATCH(H116,Table8[Team],0))</f>
        <v>70.678892879555406</v>
      </c>
      <c r="V116" s="15">
        <f>INDEX(Table8[TPR],MATCH(F116,Table8[Team],0))+INDEX(Table8[TPR],MATCH(G116,Table8[Team],0))+INDEX(Table8[TPR],MATCH(H116,Table8[Team],0))</f>
        <v>67.022670965595665</v>
      </c>
      <c r="W116" s="15">
        <f>INDEX(Table8[AsPR],MATCH(F116,Table8[Team],0))+INDEX(Table8[AsPR],MATCH(G116,Table8[Team],0))+INDEX(Table8[AsPR],MATCH(H116,Table8[Team],0))</f>
        <v>49.710571460958903</v>
      </c>
      <c r="X116" s="16">
        <f>INDEX(Table8[TCPR],MATCH(F116,Table8[Team],0))+INDEX(Table8[TCPR],MATCH(G116,Table8[Team],0))+INDEX(Table8[TCPR],MATCH(H116,Table8[Team],0))</f>
        <v>38.591023316824362</v>
      </c>
      <c r="Y116">
        <f t="shared" si="8"/>
        <v>0</v>
      </c>
      <c r="Z116">
        <f t="shared" si="7"/>
        <v>1</v>
      </c>
    </row>
    <row r="117" spans="1:26">
      <c r="A117" s="4" t="s">
        <v>215</v>
      </c>
      <c r="B117" s="5">
        <v>116</v>
      </c>
      <c r="C117" s="13">
        <v>3211</v>
      </c>
      <c r="D117" s="9">
        <v>2175</v>
      </c>
      <c r="E117" s="9">
        <v>2341</v>
      </c>
      <c r="F117" s="13">
        <v>4950</v>
      </c>
      <c r="G117" s="9">
        <v>2607</v>
      </c>
      <c r="H117" s="9">
        <v>484</v>
      </c>
      <c r="I117" s="17">
        <f t="shared" si="5"/>
        <v>181.2823443296648</v>
      </c>
      <c r="J117" s="15">
        <f t="shared" si="6"/>
        <v>139.0997501896191</v>
      </c>
      <c r="K117" s="17">
        <f>INDEX(Table8[OPR],MATCH(C117,Table8[Team],0))</f>
        <v>39.902663282415098</v>
      </c>
      <c r="L117" s="15">
        <f>INDEX(Table8[OPR],MATCH(D117,Table8[Team],0))</f>
        <v>93.057936261989695</v>
      </c>
      <c r="M117" s="15">
        <f>INDEX(Table8[OPR],MATCH(E117,Table8[Team],0))</f>
        <v>48.321744785260002</v>
      </c>
      <c r="N117" s="17">
        <f>INDEX(Table8[OPR],MATCH(F117,Table8[Team],0))</f>
        <v>6.4218908509645898</v>
      </c>
      <c r="O117" s="15">
        <f>INDEX(Table8[OPR],MATCH(G117,Table8[Team],0))</f>
        <v>80.391220426326797</v>
      </c>
      <c r="P117" s="15">
        <f>INDEX(Table8[OPR],MATCH(H117,Table8[Team],0))</f>
        <v>52.286638912327703</v>
      </c>
      <c r="Q117" s="17">
        <f>INDEX(Table8[APR],MATCH(C117,Table8[Team],0))+INDEX(Table8[APR],MATCH(D117,Table8[Team],0))+INDEX(Table8[APR],MATCH(E117,Table8[Team],0))</f>
        <v>49.624744967703037</v>
      </c>
      <c r="R117" s="15">
        <f>INDEX(Table8[TPR],MATCH(C117,Table8[Team],0))+INDEX(Table8[TPR],MATCH(D117,Table8[Team],0))+INDEX(Table8[TPR],MATCH(E117,Table8[Team],0))</f>
        <v>57.082451225415895</v>
      </c>
      <c r="S117" s="15">
        <f>INDEX(Table8[AsPR],MATCH(C117,Table8[Team],0))+INDEX(Table8[AsPR],MATCH(D117,Table8[Team],0))+INDEX(Table8[AsPR],MATCH(E117,Table8[Team],0))</f>
        <v>34.19548573577331</v>
      </c>
      <c r="T117" s="15">
        <f>INDEX(Table8[TCPR],MATCH(C117,Table8[Team],0))+INDEX(Table8[TCPR],MATCH(D117,Table8[Team],0))+INDEX(Table8[TCPR],MATCH(E117,Table8[Team],0))</f>
        <v>32.406737958878971</v>
      </c>
      <c r="U117" s="17">
        <f>INDEX(Table8[APR],MATCH(F117,Table8[Team],0))+INDEX(Table8[APR],MATCH(G117,Table8[Team],0))+INDEX(Table8[APR],MATCH(H117,Table8[Team],0))</f>
        <v>52.047079815493937</v>
      </c>
      <c r="V117" s="15">
        <f>INDEX(Table8[TPR],MATCH(F117,Table8[Team],0))+INDEX(Table8[TPR],MATCH(G117,Table8[Team],0))+INDEX(Table8[TPR],MATCH(H117,Table8[Team],0))</f>
        <v>41.74928324718956</v>
      </c>
      <c r="W117" s="15">
        <f>INDEX(Table8[AsPR],MATCH(F117,Table8[Team],0))+INDEX(Table8[AsPR],MATCH(G117,Table8[Team],0))+INDEX(Table8[AsPR],MATCH(H117,Table8[Team],0))</f>
        <v>27.391866967312438</v>
      </c>
      <c r="X117" s="16">
        <f>INDEX(Table8[TCPR],MATCH(F117,Table8[Team],0))+INDEX(Table8[TCPR],MATCH(G117,Table8[Team],0))+INDEX(Table8[TCPR],MATCH(H117,Table8[Team],0))</f>
        <v>19.620192140058538</v>
      </c>
      <c r="Y117">
        <f t="shared" si="8"/>
        <v>1</v>
      </c>
      <c r="Z117">
        <f t="shared" si="7"/>
        <v>0</v>
      </c>
    </row>
    <row r="118" spans="1:26">
      <c r="A118" s="4" t="s">
        <v>216</v>
      </c>
      <c r="B118" s="5">
        <v>117</v>
      </c>
      <c r="C118" s="13">
        <v>4933</v>
      </c>
      <c r="D118" s="9">
        <v>3525</v>
      </c>
      <c r="E118" s="9">
        <v>900</v>
      </c>
      <c r="F118" s="13">
        <v>195</v>
      </c>
      <c r="G118" s="9">
        <v>5030</v>
      </c>
      <c r="H118" s="9">
        <v>4077</v>
      </c>
      <c r="I118" s="17">
        <f t="shared" si="5"/>
        <v>148.02968295430082</v>
      </c>
      <c r="J118" s="15">
        <f t="shared" si="6"/>
        <v>211.4271828052855</v>
      </c>
      <c r="K118" s="17">
        <f>INDEX(Table8[OPR],MATCH(C118,Table8[Team],0))</f>
        <v>14.842015017307</v>
      </c>
      <c r="L118" s="15">
        <f>INDEX(Table8[OPR],MATCH(D118,Table8[Team],0))</f>
        <v>67.807139215941305</v>
      </c>
      <c r="M118" s="15">
        <f>INDEX(Table8[OPR],MATCH(E118,Table8[Team],0))</f>
        <v>65.380528721052499</v>
      </c>
      <c r="N118" s="17">
        <f>INDEX(Table8[OPR],MATCH(F118,Table8[Team],0))</f>
        <v>99.564491357882403</v>
      </c>
      <c r="O118" s="15">
        <f>INDEX(Table8[OPR],MATCH(G118,Table8[Team],0))</f>
        <v>44.676668200430598</v>
      </c>
      <c r="P118" s="15">
        <f>INDEX(Table8[OPR],MATCH(H118,Table8[Team],0))</f>
        <v>67.186023246972496</v>
      </c>
      <c r="Q118" s="17">
        <f>INDEX(Table8[APR],MATCH(C118,Table8[Team],0))+INDEX(Table8[APR],MATCH(D118,Table8[Team],0))+INDEX(Table8[APR],MATCH(E118,Table8[Team],0))</f>
        <v>48.672890574677567</v>
      </c>
      <c r="R118" s="15">
        <f>INDEX(Table8[TPR],MATCH(C118,Table8[Team],0))+INDEX(Table8[TPR],MATCH(D118,Table8[Team],0))+INDEX(Table8[TPR],MATCH(E118,Table8[Team],0))</f>
        <v>27.815088816550929</v>
      </c>
      <c r="S118" s="15">
        <f>INDEX(Table8[AsPR],MATCH(C118,Table8[Team],0))+INDEX(Table8[AsPR],MATCH(D118,Table8[Team],0))+INDEX(Table8[AsPR],MATCH(E118,Table8[Team],0))</f>
        <v>35.53826075975995</v>
      </c>
      <c r="T118" s="15">
        <f>INDEX(Table8[TCPR],MATCH(C118,Table8[Team],0))+INDEX(Table8[TCPR],MATCH(D118,Table8[Team],0))+INDEX(Table8[TCPR],MATCH(E118,Table8[Team],0))</f>
        <v>37.745486208006668</v>
      </c>
      <c r="U118" s="17">
        <f>INDEX(Table8[APR],MATCH(F118,Table8[Team],0))+INDEX(Table8[APR],MATCH(G118,Table8[Team],0))+INDEX(Table8[APR],MATCH(H118,Table8[Team],0))</f>
        <v>38.438294074166002</v>
      </c>
      <c r="V118" s="15">
        <f>INDEX(Table8[TPR],MATCH(F118,Table8[Team],0))+INDEX(Table8[TPR],MATCH(G118,Table8[Team],0))+INDEX(Table8[TPR],MATCH(H118,Table8[Team],0))</f>
        <v>94.780360537251894</v>
      </c>
      <c r="W118" s="15">
        <f>INDEX(Table8[AsPR],MATCH(F118,Table8[Team],0))+INDEX(Table8[AsPR],MATCH(G118,Table8[Team],0))+INDEX(Table8[AsPR],MATCH(H118,Table8[Team],0))</f>
        <v>41.576413122993941</v>
      </c>
      <c r="X118" s="16">
        <f>INDEX(Table8[TCPR],MATCH(F118,Table8[Team],0))+INDEX(Table8[TCPR],MATCH(G118,Table8[Team],0))+INDEX(Table8[TCPR],MATCH(H118,Table8[Team],0))</f>
        <v>35.84333759611976</v>
      </c>
      <c r="Y118">
        <f t="shared" si="8"/>
        <v>0</v>
      </c>
      <c r="Z118">
        <f t="shared" si="7"/>
        <v>1</v>
      </c>
    </row>
    <row r="119" spans="1:26">
      <c r="A119" s="4" t="s">
        <v>217</v>
      </c>
      <c r="B119" s="5">
        <v>118</v>
      </c>
      <c r="C119" s="13">
        <v>2067</v>
      </c>
      <c r="D119" s="9">
        <v>5123</v>
      </c>
      <c r="E119" s="9">
        <v>3997</v>
      </c>
      <c r="F119" s="13">
        <v>4778</v>
      </c>
      <c r="G119" s="9">
        <v>4531</v>
      </c>
      <c r="H119" s="9">
        <v>1662</v>
      </c>
      <c r="I119" s="17">
        <f t="shared" si="5"/>
        <v>98.983566417061652</v>
      </c>
      <c r="J119" s="15">
        <f t="shared" si="6"/>
        <v>84.64032362071309</v>
      </c>
      <c r="K119" s="17">
        <f>INDEX(Table8[OPR],MATCH(C119,Table8[Team],0))</f>
        <v>71.564914761865097</v>
      </c>
      <c r="L119" s="15">
        <f>INDEX(Table8[OPR],MATCH(D119,Table8[Team],0))</f>
        <v>8.1270174339541494</v>
      </c>
      <c r="M119" s="15">
        <f>INDEX(Table8[OPR],MATCH(E119,Table8[Team],0))</f>
        <v>19.291634221242401</v>
      </c>
      <c r="N119" s="17">
        <f>INDEX(Table8[OPR],MATCH(F119,Table8[Team],0))</f>
        <v>44.726753068152497</v>
      </c>
      <c r="O119" s="15">
        <f>INDEX(Table8[OPR],MATCH(G119,Table8[Team],0))</f>
        <v>15.8434188343566</v>
      </c>
      <c r="P119" s="15">
        <f>INDEX(Table8[OPR],MATCH(H119,Table8[Team],0))</f>
        <v>24.070151718203999</v>
      </c>
      <c r="Q119" s="17">
        <f>INDEX(Table8[APR],MATCH(C119,Table8[Team],0))+INDEX(Table8[APR],MATCH(D119,Table8[Team],0))+INDEX(Table8[APR],MATCH(E119,Table8[Team],0))</f>
        <v>28.870685776814639</v>
      </c>
      <c r="R119" s="15">
        <f>INDEX(Table8[TPR],MATCH(C119,Table8[Team],0))+INDEX(Table8[TPR],MATCH(D119,Table8[Team],0))+INDEX(Table8[TPR],MATCH(E119,Table8[Team],0))</f>
        <v>27.018651055350901</v>
      </c>
      <c r="S119" s="15">
        <f>INDEX(Table8[AsPR],MATCH(C119,Table8[Team],0))+INDEX(Table8[AsPR],MATCH(D119,Table8[Team],0))+INDEX(Table8[AsPR],MATCH(E119,Table8[Team],0))</f>
        <v>37.003546243349469</v>
      </c>
      <c r="T119" s="15">
        <f>INDEX(Table8[TCPR],MATCH(C119,Table8[Team],0))+INDEX(Table8[TCPR],MATCH(D119,Table8[Team],0))+INDEX(Table8[TCPR],MATCH(E119,Table8[Team],0))</f>
        <v>12.806687822981665</v>
      </c>
      <c r="U119" s="17">
        <f>INDEX(Table8[APR],MATCH(F119,Table8[Team],0))+INDEX(Table8[APR],MATCH(G119,Table8[Team],0))+INDEX(Table8[APR],MATCH(H119,Table8[Team],0))</f>
        <v>42.154455434559203</v>
      </c>
      <c r="V119" s="15">
        <f>INDEX(Table8[TPR],MATCH(F119,Table8[Team],0))+INDEX(Table8[TPR],MATCH(G119,Table8[Team],0))+INDEX(Table8[TPR],MATCH(H119,Table8[Team],0))</f>
        <v>25.65588944270754</v>
      </c>
      <c r="W119" s="15">
        <f>INDEX(Table8[AsPR],MATCH(F119,Table8[Team],0))+INDEX(Table8[AsPR],MATCH(G119,Table8[Team],0))+INDEX(Table8[AsPR],MATCH(H119,Table8[Team],0))</f>
        <v>4.0437741041061015</v>
      </c>
      <c r="X119" s="16">
        <f>INDEX(Table8[TCPR],MATCH(F119,Table8[Team],0))+INDEX(Table8[TCPR],MATCH(G119,Table8[Team],0))+INDEX(Table8[TCPR],MATCH(H119,Table8[Team],0))</f>
        <v>14.600603268480571</v>
      </c>
      <c r="Y119">
        <f t="shared" si="8"/>
        <v>1</v>
      </c>
      <c r="Z119">
        <f t="shared" si="7"/>
        <v>0</v>
      </c>
    </row>
    <row r="120" spans="1:26">
      <c r="A120" s="4" t="s">
        <v>218</v>
      </c>
      <c r="B120" s="5">
        <v>119</v>
      </c>
      <c r="C120" s="13">
        <v>781</v>
      </c>
      <c r="D120" s="9">
        <v>4946</v>
      </c>
      <c r="E120" s="9">
        <v>1671</v>
      </c>
      <c r="F120" s="13">
        <v>1477</v>
      </c>
      <c r="G120" s="9">
        <v>1519</v>
      </c>
      <c r="H120" s="9">
        <v>4914</v>
      </c>
      <c r="I120" s="17">
        <f t="shared" si="5"/>
        <v>227.19362310815637</v>
      </c>
      <c r="J120" s="15">
        <f t="shared" si="6"/>
        <v>266.3490138689869</v>
      </c>
      <c r="K120" s="17">
        <f>INDEX(Table8[OPR],MATCH(C120,Table8[Team],0))</f>
        <v>89.764801060238199</v>
      </c>
      <c r="L120" s="15">
        <f>INDEX(Table8[OPR],MATCH(D120,Table8[Team],0))</f>
        <v>62.883699284737602</v>
      </c>
      <c r="M120" s="15">
        <f>INDEX(Table8[OPR],MATCH(E120,Table8[Team],0))</f>
        <v>74.545122763180601</v>
      </c>
      <c r="N120" s="17">
        <f>INDEX(Table8[OPR],MATCH(F120,Table8[Team],0))</f>
        <v>108.29061524989299</v>
      </c>
      <c r="O120" s="15">
        <f>INDEX(Table8[OPR],MATCH(G120,Table8[Team],0))</f>
        <v>87.812226915965297</v>
      </c>
      <c r="P120" s="15">
        <f>INDEX(Table8[OPR],MATCH(H120,Table8[Team],0))</f>
        <v>70.246171703128596</v>
      </c>
      <c r="Q120" s="17">
        <f>INDEX(Table8[APR],MATCH(C120,Table8[Team],0))+INDEX(Table8[APR],MATCH(D120,Table8[Team],0))+INDEX(Table8[APR],MATCH(E120,Table8[Team],0))</f>
        <v>47.448201107836397</v>
      </c>
      <c r="R120" s="15">
        <f>INDEX(Table8[TPR],MATCH(C120,Table8[Team],0))+INDEX(Table8[TPR],MATCH(D120,Table8[Team],0))+INDEX(Table8[TPR],MATCH(E120,Table8[Team],0))</f>
        <v>88.064430156218293</v>
      </c>
      <c r="S120" s="15">
        <f>INDEX(Table8[AsPR],MATCH(C120,Table8[Team],0))+INDEX(Table8[AsPR],MATCH(D120,Table8[Team],0))+INDEX(Table8[AsPR],MATCH(E120,Table8[Team],0))</f>
        <v>53.895536494506544</v>
      </c>
      <c r="T120" s="15">
        <f>INDEX(Table8[TCPR],MATCH(C120,Table8[Team],0))+INDEX(Table8[TCPR],MATCH(D120,Table8[Team],0))+INDEX(Table8[TCPR],MATCH(E120,Table8[Team],0))</f>
        <v>38.623319968922239</v>
      </c>
      <c r="U120" s="17">
        <f>INDEX(Table8[APR],MATCH(F120,Table8[Team],0))+INDEX(Table8[APR],MATCH(G120,Table8[Team],0))+INDEX(Table8[APR],MATCH(H120,Table8[Team],0))</f>
        <v>64.879477076255498</v>
      </c>
      <c r="V120" s="15">
        <f>INDEX(Table8[TPR],MATCH(F120,Table8[Team],0))+INDEX(Table8[TPR],MATCH(G120,Table8[Team],0))+INDEX(Table8[TPR],MATCH(H120,Table8[Team],0))</f>
        <v>73.633693058320205</v>
      </c>
      <c r="W120" s="15">
        <f>INDEX(Table8[AsPR],MATCH(F120,Table8[Team],0))+INDEX(Table8[AsPR],MATCH(G120,Table8[Team],0))+INDEX(Table8[AsPR],MATCH(H120,Table8[Team],0))</f>
        <v>87.808366822709814</v>
      </c>
      <c r="X120" s="16">
        <f>INDEX(Table8[TCPR],MATCH(F120,Table8[Team],0))+INDEX(Table8[TCPR],MATCH(G120,Table8[Team],0))+INDEX(Table8[TCPR],MATCH(H120,Table8[Team],0))</f>
        <v>45.134494113921235</v>
      </c>
      <c r="Y120">
        <f t="shared" si="8"/>
        <v>0</v>
      </c>
      <c r="Z120">
        <f t="shared" si="7"/>
        <v>1</v>
      </c>
    </row>
    <row r="121" spans="1:26">
      <c r="A121" s="4" t="s">
        <v>219</v>
      </c>
      <c r="B121" s="5">
        <v>120</v>
      </c>
      <c r="C121" s="13">
        <v>2444</v>
      </c>
      <c r="D121" s="9">
        <v>3492</v>
      </c>
      <c r="E121" s="9">
        <v>5019</v>
      </c>
      <c r="F121" s="13">
        <v>1089</v>
      </c>
      <c r="G121" s="9">
        <v>4583</v>
      </c>
      <c r="H121" s="9">
        <v>4930</v>
      </c>
      <c r="I121" s="17">
        <f t="shared" si="5"/>
        <v>56.649831063330303</v>
      </c>
      <c r="J121" s="15">
        <f t="shared" si="6"/>
        <v>143.69466140128731</v>
      </c>
      <c r="K121" s="17">
        <f>INDEX(Table8[OPR],MATCH(C121,Table8[Team],0))</f>
        <v>12.0786568671361</v>
      </c>
      <c r="L121" s="15">
        <f>INDEX(Table8[OPR],MATCH(D121,Table8[Team],0))</f>
        <v>25.005007116716101</v>
      </c>
      <c r="M121" s="15">
        <f>INDEX(Table8[OPR],MATCH(E121,Table8[Team],0))</f>
        <v>19.566167079478099</v>
      </c>
      <c r="N121" s="17">
        <f>INDEX(Table8[OPR],MATCH(F121,Table8[Team],0))</f>
        <v>75.100122129234094</v>
      </c>
      <c r="O121" s="15">
        <f>INDEX(Table8[OPR],MATCH(G121,Table8[Team],0))</f>
        <v>20.673548353436502</v>
      </c>
      <c r="P121" s="15">
        <f>INDEX(Table8[OPR],MATCH(H121,Table8[Team],0))</f>
        <v>47.920990918616702</v>
      </c>
      <c r="Q121" s="17">
        <f>INDEX(Table8[APR],MATCH(C121,Table8[Team],0))+INDEX(Table8[APR],MATCH(D121,Table8[Team],0))+INDEX(Table8[APR],MATCH(E121,Table8[Team],0))</f>
        <v>15.180018302371831</v>
      </c>
      <c r="R121" s="15">
        <f>INDEX(Table8[TPR],MATCH(C121,Table8[Team],0))+INDEX(Table8[TPR],MATCH(D121,Table8[Team],0))+INDEX(Table8[TPR],MATCH(E121,Table8[Team],0))</f>
        <v>5.3518526414677341</v>
      </c>
      <c r="S121" s="15">
        <f>INDEX(Table8[AsPR],MATCH(C121,Table8[Team],0))+INDEX(Table8[AsPR],MATCH(D121,Table8[Team],0))+INDEX(Table8[AsPR],MATCH(E121,Table8[Team],0))</f>
        <v>25.236048659327871</v>
      </c>
      <c r="T121" s="15">
        <f>INDEX(Table8[TCPR],MATCH(C121,Table8[Team],0))+INDEX(Table8[TCPR],MATCH(D121,Table8[Team],0))+INDEX(Table8[TCPR],MATCH(E121,Table8[Team],0))</f>
        <v>10.529502210580215</v>
      </c>
      <c r="U121" s="17">
        <f>INDEX(Table8[APR],MATCH(F121,Table8[Team],0))+INDEX(Table8[APR],MATCH(G121,Table8[Team],0))+INDEX(Table8[APR],MATCH(H121,Table8[Team],0))</f>
        <v>58.2921495599753</v>
      </c>
      <c r="V121" s="15">
        <f>INDEX(Table8[TPR],MATCH(F121,Table8[Team],0))+INDEX(Table8[TPR],MATCH(G121,Table8[Team],0))+INDEX(Table8[TPR],MATCH(H121,Table8[Team],0))</f>
        <v>6.0857083096707996</v>
      </c>
      <c r="W121" s="15">
        <f>INDEX(Table8[AsPR],MATCH(F121,Table8[Team],0))+INDEX(Table8[AsPR],MATCH(G121,Table8[Team],0))+INDEX(Table8[AsPR],MATCH(H121,Table8[Team],0))</f>
        <v>52.938547222408985</v>
      </c>
      <c r="X121" s="16">
        <f>INDEX(Table8[TCPR],MATCH(F121,Table8[Team],0))+INDEX(Table8[TCPR],MATCH(G121,Table8[Team],0))+INDEX(Table8[TCPR],MATCH(H121,Table8[Team],0))</f>
        <v>28.667553624130349</v>
      </c>
      <c r="Y121">
        <f t="shared" si="8"/>
        <v>0</v>
      </c>
      <c r="Z121">
        <f t="shared" si="7"/>
        <v>1</v>
      </c>
    </row>
    <row r="122" spans="1:26">
      <c r="A122" s="4" t="s">
        <v>220</v>
      </c>
      <c r="B122" s="5">
        <v>121</v>
      </c>
      <c r="C122" s="13">
        <v>378</v>
      </c>
      <c r="D122" s="9">
        <v>4925</v>
      </c>
      <c r="E122" s="9">
        <v>2959</v>
      </c>
      <c r="F122" s="13">
        <v>2198</v>
      </c>
      <c r="G122" s="9">
        <v>5299</v>
      </c>
      <c r="H122" s="9">
        <v>639</v>
      </c>
      <c r="I122" s="17">
        <f t="shared" si="5"/>
        <v>190.1132856544927</v>
      </c>
      <c r="J122" s="15">
        <f t="shared" si="6"/>
        <v>138.74912380712681</v>
      </c>
      <c r="K122" s="17">
        <f>INDEX(Table8[OPR],MATCH(C122,Table8[Team],0))</f>
        <v>60.148978883826402</v>
      </c>
      <c r="L122" s="15">
        <f>INDEX(Table8[OPR],MATCH(D122,Table8[Team],0))</f>
        <v>41.912395107532397</v>
      </c>
      <c r="M122" s="15">
        <f>INDEX(Table8[OPR],MATCH(E122,Table8[Team],0))</f>
        <v>88.051911663133893</v>
      </c>
      <c r="N122" s="17">
        <f>INDEX(Table8[OPR],MATCH(F122,Table8[Team],0))</f>
        <v>37.306658903200997</v>
      </c>
      <c r="O122" s="15">
        <f>INDEX(Table8[OPR],MATCH(G122,Table8[Team],0))</f>
        <v>34.263483283998397</v>
      </c>
      <c r="P122" s="15">
        <f>INDEX(Table8[OPR],MATCH(H122,Table8[Team],0))</f>
        <v>67.178981619927399</v>
      </c>
      <c r="Q122" s="17">
        <f>INDEX(Table8[APR],MATCH(C122,Table8[Team],0))+INDEX(Table8[APR],MATCH(D122,Table8[Team],0))+INDEX(Table8[APR],MATCH(E122,Table8[Team],0))</f>
        <v>50.653530954268362</v>
      </c>
      <c r="R122" s="15">
        <f>INDEX(Table8[TPR],MATCH(C122,Table8[Team],0))+INDEX(Table8[TPR],MATCH(D122,Table8[Team],0))+INDEX(Table8[TPR],MATCH(E122,Table8[Team],0))</f>
        <v>53.036401606267148</v>
      </c>
      <c r="S122" s="15">
        <f>INDEX(Table8[AsPR],MATCH(C122,Table8[Team],0))+INDEX(Table8[AsPR],MATCH(D122,Table8[Team],0))+INDEX(Table8[AsPR],MATCH(E122,Table8[Team],0))</f>
        <v>65.243931417280294</v>
      </c>
      <c r="T122" s="15">
        <f>INDEX(Table8[TCPR],MATCH(C122,Table8[Team],0))+INDEX(Table8[TCPR],MATCH(D122,Table8[Team],0))+INDEX(Table8[TCPR],MATCH(E122,Table8[Team],0))</f>
        <v>22.300890456322378</v>
      </c>
      <c r="U122" s="17">
        <f>INDEX(Table8[APR],MATCH(F122,Table8[Team],0))+INDEX(Table8[APR],MATCH(G122,Table8[Team],0))+INDEX(Table8[APR],MATCH(H122,Table8[Team],0))</f>
        <v>38.876913109473058</v>
      </c>
      <c r="V122" s="15">
        <f>INDEX(Table8[TPR],MATCH(F122,Table8[Team],0))+INDEX(Table8[TPR],MATCH(G122,Table8[Team],0))+INDEX(Table8[TPR],MATCH(H122,Table8[Team],0))</f>
        <v>56.871916249647903</v>
      </c>
      <c r="W122" s="15">
        <f>INDEX(Table8[AsPR],MATCH(F122,Table8[Team],0))+INDEX(Table8[AsPR],MATCH(G122,Table8[Team],0))+INDEX(Table8[AsPR],MATCH(H122,Table8[Team],0))</f>
        <v>22.750175152748803</v>
      </c>
      <c r="X122" s="16">
        <f>INDEX(Table8[TCPR],MATCH(F122,Table8[Team],0))+INDEX(Table8[TCPR],MATCH(G122,Table8[Team],0))+INDEX(Table8[TCPR],MATCH(H122,Table8[Team],0))</f>
        <v>20.01994184359733</v>
      </c>
      <c r="Y122">
        <f t="shared" si="8"/>
        <v>1</v>
      </c>
      <c r="Z122">
        <f t="shared" si="7"/>
        <v>0</v>
      </c>
    </row>
    <row r="123" spans="1:26">
      <c r="A123" s="4" t="s">
        <v>221</v>
      </c>
      <c r="B123" s="5">
        <v>122</v>
      </c>
      <c r="C123" s="13">
        <v>3616</v>
      </c>
      <c r="D123" s="9">
        <v>329</v>
      </c>
      <c r="E123" s="9">
        <v>2180</v>
      </c>
      <c r="F123" s="13">
        <v>503</v>
      </c>
      <c r="G123" s="9">
        <v>20</v>
      </c>
      <c r="H123" s="9">
        <v>175</v>
      </c>
      <c r="I123" s="17">
        <f t="shared" si="5"/>
        <v>145.65946022060871</v>
      </c>
      <c r="J123" s="15">
        <f t="shared" si="6"/>
        <v>219.01191744428368</v>
      </c>
      <c r="K123" s="17">
        <f>INDEX(Table8[OPR],MATCH(C123,Table8[Team],0))</f>
        <v>20.738037748675399</v>
      </c>
      <c r="L123" s="15">
        <f>INDEX(Table8[OPR],MATCH(D123,Table8[Team],0))</f>
        <v>55.2031119199861</v>
      </c>
      <c r="M123" s="15">
        <f>INDEX(Table8[OPR],MATCH(E123,Table8[Team],0))</f>
        <v>69.718310551947198</v>
      </c>
      <c r="N123" s="17">
        <f>INDEX(Table8[OPR],MATCH(F123,Table8[Team],0))</f>
        <v>68.270640980080699</v>
      </c>
      <c r="O123" s="15">
        <f>INDEX(Table8[OPR],MATCH(G123,Table8[Team],0))</f>
        <v>68.066431067761499</v>
      </c>
      <c r="P123" s="15">
        <f>INDEX(Table8[OPR],MATCH(H123,Table8[Team],0))</f>
        <v>82.674845396441498</v>
      </c>
      <c r="Q123" s="17">
        <f>INDEX(Table8[APR],MATCH(C123,Table8[Team],0))+INDEX(Table8[APR],MATCH(D123,Table8[Team],0))+INDEX(Table8[APR],MATCH(E123,Table8[Team],0))</f>
        <v>44.160467473554206</v>
      </c>
      <c r="R123" s="15">
        <f>INDEX(Table8[TPR],MATCH(C123,Table8[Team],0))+INDEX(Table8[TPR],MATCH(D123,Table8[Team],0))+INDEX(Table8[TPR],MATCH(E123,Table8[Team],0))</f>
        <v>17.298409186715929</v>
      </c>
      <c r="S123" s="15">
        <f>INDEX(Table8[AsPR],MATCH(C123,Table8[Team],0))+INDEX(Table8[AsPR],MATCH(D123,Table8[Team],0))+INDEX(Table8[AsPR],MATCH(E123,Table8[Team],0))</f>
        <v>48.782835472097489</v>
      </c>
      <c r="T123" s="15">
        <f>INDEX(Table8[TCPR],MATCH(C123,Table8[Team],0))+INDEX(Table8[TCPR],MATCH(D123,Table8[Team],0))+INDEX(Table8[TCPR],MATCH(E123,Table8[Team],0))</f>
        <v>36.726562978341676</v>
      </c>
      <c r="U123" s="17">
        <f>INDEX(Table8[APR],MATCH(F123,Table8[Team],0))+INDEX(Table8[APR],MATCH(G123,Table8[Team],0))+INDEX(Table8[APR],MATCH(H123,Table8[Team],0))</f>
        <v>38.944507065151598</v>
      </c>
      <c r="V123" s="15">
        <f>INDEX(Table8[TPR],MATCH(F123,Table8[Team],0))+INDEX(Table8[TPR],MATCH(G123,Table8[Team],0))+INDEX(Table8[TPR],MATCH(H123,Table8[Team],0))</f>
        <v>95.505010769074005</v>
      </c>
      <c r="W123" s="15">
        <f>INDEX(Table8[AsPR],MATCH(F123,Table8[Team],0))+INDEX(Table8[AsPR],MATCH(G123,Table8[Team],0))+INDEX(Table8[AsPR],MATCH(H123,Table8[Team],0))</f>
        <v>46.503385422677695</v>
      </c>
      <c r="X123" s="16">
        <f>INDEX(Table8[TCPR],MATCH(F123,Table8[Team],0))+INDEX(Table8[TCPR],MATCH(G123,Table8[Team],0))+INDEX(Table8[TCPR],MATCH(H123,Table8[Team],0))</f>
        <v>39.238293669746923</v>
      </c>
      <c r="Y123">
        <f t="shared" si="8"/>
        <v>0</v>
      </c>
      <c r="Z123">
        <f t="shared" si="7"/>
        <v>1</v>
      </c>
    </row>
    <row r="124" spans="1:26">
      <c r="A124" s="4" t="s">
        <v>222</v>
      </c>
      <c r="B124" s="5">
        <v>123</v>
      </c>
      <c r="C124" s="13">
        <v>2485</v>
      </c>
      <c r="D124" s="9">
        <v>548</v>
      </c>
      <c r="E124" s="9">
        <v>5006</v>
      </c>
      <c r="F124" s="13">
        <v>399</v>
      </c>
      <c r="G124" s="9">
        <v>3620</v>
      </c>
      <c r="H124" s="9">
        <v>2626</v>
      </c>
      <c r="I124" s="17">
        <f t="shared" si="5"/>
        <v>215.3585319075749</v>
      </c>
      <c r="J124" s="15">
        <f t="shared" si="6"/>
        <v>149.17954262085439</v>
      </c>
      <c r="K124" s="17">
        <f>INDEX(Table8[OPR],MATCH(C124,Table8[Team],0))</f>
        <v>107.93311288193399</v>
      </c>
      <c r="L124" s="15">
        <f>INDEX(Table8[OPR],MATCH(D124,Table8[Team],0))</f>
        <v>66.733722202915999</v>
      </c>
      <c r="M124" s="15">
        <f>INDEX(Table8[OPR],MATCH(E124,Table8[Team],0))</f>
        <v>40.6916968227249</v>
      </c>
      <c r="N124" s="17">
        <f>INDEX(Table8[OPR],MATCH(F124,Table8[Team],0))</f>
        <v>70.501674089405</v>
      </c>
      <c r="O124" s="15">
        <f>INDEX(Table8[OPR],MATCH(G124,Table8[Team],0))</f>
        <v>66.477941636620798</v>
      </c>
      <c r="P124" s="15">
        <f>INDEX(Table8[OPR],MATCH(H124,Table8[Team],0))</f>
        <v>12.1999268948286</v>
      </c>
      <c r="Q124" s="17">
        <f>INDEX(Table8[APR],MATCH(C124,Table8[Team],0))+INDEX(Table8[APR],MATCH(D124,Table8[Team],0))+INDEX(Table8[APR],MATCH(E124,Table8[Team],0))</f>
        <v>48.688078130965351</v>
      </c>
      <c r="R124" s="15">
        <f>INDEX(Table8[TPR],MATCH(C124,Table8[Team],0))+INDEX(Table8[TPR],MATCH(D124,Table8[Team],0))+INDEX(Table8[TPR],MATCH(E124,Table8[Team],0))</f>
        <v>94.1282460081582</v>
      </c>
      <c r="S124" s="15">
        <f>INDEX(Table8[AsPR],MATCH(C124,Table8[Team],0))+INDEX(Table8[AsPR],MATCH(D124,Table8[Team],0))+INDEX(Table8[AsPR],MATCH(E124,Table8[Team],0))</f>
        <v>53.158439528166561</v>
      </c>
      <c r="T124" s="15">
        <f>INDEX(Table8[TCPR],MATCH(C124,Table8[Team],0))+INDEX(Table8[TCPR],MATCH(D124,Table8[Team],0))+INDEX(Table8[TCPR],MATCH(E124,Table8[Team],0))</f>
        <v>21.006085411512391</v>
      </c>
      <c r="U124" s="17">
        <f>INDEX(Table8[APR],MATCH(F124,Table8[Team],0))+INDEX(Table8[APR],MATCH(G124,Table8[Team],0))+INDEX(Table8[APR],MATCH(H124,Table8[Team],0))</f>
        <v>47.01884847059798</v>
      </c>
      <c r="V124" s="15">
        <f>INDEX(Table8[TPR],MATCH(F124,Table8[Team],0))+INDEX(Table8[TPR],MATCH(G124,Table8[Team],0))+INDEX(Table8[TPR],MATCH(H124,Table8[Team],0))</f>
        <v>43.843195256771502</v>
      </c>
      <c r="W124" s="15">
        <f>INDEX(Table8[AsPR],MATCH(F124,Table8[Team],0))+INDEX(Table8[AsPR],MATCH(G124,Table8[Team],0))+INDEX(Table8[AsPR],MATCH(H124,Table8[Team],0))</f>
        <v>45.055906487196033</v>
      </c>
      <c r="X124" s="16">
        <f>INDEX(Table8[TCPR],MATCH(F124,Table8[Team],0))+INDEX(Table8[TCPR],MATCH(G124,Table8[Team],0))+INDEX(Table8[TCPR],MATCH(H124,Table8[Team],0))</f>
        <v>13.916074689717901</v>
      </c>
      <c r="Y124">
        <f t="shared" si="8"/>
        <v>1</v>
      </c>
      <c r="Z124">
        <f t="shared" si="7"/>
        <v>0</v>
      </c>
    </row>
    <row r="125" spans="1:26">
      <c r="A125" s="4" t="s">
        <v>223</v>
      </c>
      <c r="B125" s="5">
        <v>124</v>
      </c>
      <c r="C125" s="13">
        <v>4296</v>
      </c>
      <c r="D125" s="9">
        <v>5041</v>
      </c>
      <c r="E125" s="9">
        <v>2834</v>
      </c>
      <c r="F125" s="13">
        <v>2137</v>
      </c>
      <c r="G125" s="9">
        <v>5196</v>
      </c>
      <c r="H125" s="9">
        <v>2590</v>
      </c>
      <c r="I125" s="17">
        <f t="shared" si="5"/>
        <v>128.47836684847431</v>
      </c>
      <c r="J125" s="15">
        <f t="shared" si="6"/>
        <v>217.8403494188928</v>
      </c>
      <c r="K125" s="17">
        <f>INDEX(Table8[OPR],MATCH(C125,Table8[Team],0))</f>
        <v>35.039810015716903</v>
      </c>
      <c r="L125" s="15">
        <f>INDEX(Table8[OPR],MATCH(D125,Table8[Team],0))</f>
        <v>29.3145159172139</v>
      </c>
      <c r="M125" s="15">
        <f>INDEX(Table8[OPR],MATCH(E125,Table8[Team],0))</f>
        <v>64.124040915543503</v>
      </c>
      <c r="N125" s="17">
        <f>INDEX(Table8[OPR],MATCH(F125,Table8[Team],0))</f>
        <v>87.371123904326197</v>
      </c>
      <c r="O125" s="15">
        <f>INDEX(Table8[OPR],MATCH(G125,Table8[Team],0))</f>
        <v>26.4641022383916</v>
      </c>
      <c r="P125" s="15">
        <f>INDEX(Table8[OPR],MATCH(H125,Table8[Team],0))</f>
        <v>104.005123276175</v>
      </c>
      <c r="Q125" s="17">
        <f>INDEX(Table8[APR],MATCH(C125,Table8[Team],0))+INDEX(Table8[APR],MATCH(D125,Table8[Team],0))+INDEX(Table8[APR],MATCH(E125,Table8[Team],0))</f>
        <v>41.456539546231831</v>
      </c>
      <c r="R125" s="15">
        <f>INDEX(Table8[TPR],MATCH(C125,Table8[Team],0))+INDEX(Table8[TPR],MATCH(D125,Table8[Team],0))+INDEX(Table8[TPR],MATCH(E125,Table8[Team],0))</f>
        <v>29.095298072262391</v>
      </c>
      <c r="S125" s="15">
        <f>INDEX(Table8[AsPR],MATCH(C125,Table8[Team],0))+INDEX(Table8[AsPR],MATCH(D125,Table8[Team],0))+INDEX(Table8[AsPR],MATCH(E125,Table8[Team],0))</f>
        <v>37.50391108999451</v>
      </c>
      <c r="T125" s="15">
        <f>INDEX(Table8[TCPR],MATCH(C125,Table8[Team],0))+INDEX(Table8[TCPR],MATCH(D125,Table8[Team],0))+INDEX(Table8[TCPR],MATCH(E125,Table8[Team],0))</f>
        <v>20.069953600576341</v>
      </c>
      <c r="U125" s="17">
        <f>INDEX(Table8[APR],MATCH(F125,Table8[Team],0))+INDEX(Table8[APR],MATCH(G125,Table8[Team],0))+INDEX(Table8[APR],MATCH(H125,Table8[Team],0))</f>
        <v>79.017535487242895</v>
      </c>
      <c r="V125" s="15">
        <f>INDEX(Table8[TPR],MATCH(F125,Table8[Team],0))+INDEX(Table8[TPR],MATCH(G125,Table8[Team],0))+INDEX(Table8[TPR],MATCH(H125,Table8[Team],0))</f>
        <v>54.451177314424925</v>
      </c>
      <c r="W125" s="15">
        <f>INDEX(Table8[AsPR],MATCH(F125,Table8[Team],0))+INDEX(Table8[AsPR],MATCH(G125,Table8[Team],0))+INDEX(Table8[AsPR],MATCH(H125,Table8[Team],0))</f>
        <v>57.534914037160092</v>
      </c>
      <c r="X125" s="16">
        <f>INDEX(Table8[TCPR],MATCH(F125,Table8[Team],0))+INDEX(Table8[TCPR],MATCH(G125,Table8[Team],0))+INDEX(Table8[TCPR],MATCH(H125,Table8[Team],0))</f>
        <v>25.378538242833191</v>
      </c>
      <c r="Y125">
        <f t="shared" si="8"/>
        <v>0</v>
      </c>
      <c r="Z125">
        <f t="shared" si="7"/>
        <v>1</v>
      </c>
    </row>
    <row r="126" spans="1:26">
      <c r="A126" s="4" t="s">
        <v>224</v>
      </c>
      <c r="B126" s="5">
        <v>125</v>
      </c>
      <c r="C126" s="13">
        <v>2996</v>
      </c>
      <c r="D126" s="9">
        <v>2907</v>
      </c>
      <c r="E126" s="9">
        <v>1939</v>
      </c>
      <c r="F126" s="13">
        <v>1086</v>
      </c>
      <c r="G126" s="9">
        <v>4499</v>
      </c>
      <c r="H126" s="9">
        <v>3467</v>
      </c>
      <c r="I126" s="17">
        <f t="shared" si="5"/>
        <v>166.0910702272258</v>
      </c>
      <c r="J126" s="15">
        <f t="shared" si="6"/>
        <v>159.1168399298877</v>
      </c>
      <c r="K126" s="17">
        <f>INDEX(Table8[OPR],MATCH(C126,Table8[Team],0))</f>
        <v>50.283925906416599</v>
      </c>
      <c r="L126" s="15">
        <f>INDEX(Table8[OPR],MATCH(D126,Table8[Team],0))</f>
        <v>69.908905714088505</v>
      </c>
      <c r="M126" s="15">
        <f>INDEX(Table8[OPR],MATCH(E126,Table8[Team],0))</f>
        <v>45.898238606720703</v>
      </c>
      <c r="N126" s="17">
        <f>INDEX(Table8[OPR],MATCH(F126,Table8[Team],0))</f>
        <v>50.652216095778599</v>
      </c>
      <c r="O126" s="15">
        <f>INDEX(Table8[OPR],MATCH(G126,Table8[Team],0))</f>
        <v>23.107509149750499</v>
      </c>
      <c r="P126" s="15">
        <f>INDEX(Table8[OPR],MATCH(H126,Table8[Team],0))</f>
        <v>85.357114684358606</v>
      </c>
      <c r="Q126" s="17">
        <f>INDEX(Table8[APR],MATCH(C126,Table8[Team],0))+INDEX(Table8[APR],MATCH(D126,Table8[Team],0))+INDEX(Table8[APR],MATCH(E126,Table8[Team],0))</f>
        <v>49.780829794582402</v>
      </c>
      <c r="R126" s="15">
        <f>INDEX(Table8[TPR],MATCH(C126,Table8[Team],0))+INDEX(Table8[TPR],MATCH(D126,Table8[Team],0))+INDEX(Table8[TPR],MATCH(E126,Table8[Team],0))</f>
        <v>37.443826682170176</v>
      </c>
      <c r="S126" s="15">
        <f>INDEX(Table8[AsPR],MATCH(C126,Table8[Team],0))+INDEX(Table8[AsPR],MATCH(D126,Table8[Team],0))+INDEX(Table8[AsPR],MATCH(E126,Table8[Team],0))</f>
        <v>58.022045181712699</v>
      </c>
      <c r="T126" s="15">
        <f>INDEX(Table8[TCPR],MATCH(C126,Table8[Team],0))+INDEX(Table8[TCPR],MATCH(D126,Table8[Team],0))+INDEX(Table8[TCPR],MATCH(E126,Table8[Team],0))</f>
        <v>27.03454344260992</v>
      </c>
      <c r="U126" s="17">
        <f>INDEX(Table8[APR],MATCH(F126,Table8[Team],0))+INDEX(Table8[APR],MATCH(G126,Table8[Team],0))+INDEX(Table8[APR],MATCH(H126,Table8[Team],0))</f>
        <v>51.788400765890799</v>
      </c>
      <c r="V126" s="15">
        <f>INDEX(Table8[TPR],MATCH(F126,Table8[Team],0))+INDEX(Table8[TPR],MATCH(G126,Table8[Team],0))+INDEX(Table8[TPR],MATCH(H126,Table8[Team],0))</f>
        <v>38.497370636253763</v>
      </c>
      <c r="W126" s="15">
        <f>INDEX(Table8[AsPR],MATCH(F126,Table8[Team],0))+INDEX(Table8[AsPR],MATCH(G126,Table8[Team],0))+INDEX(Table8[AsPR],MATCH(H126,Table8[Team],0))</f>
        <v>51.301884493875093</v>
      </c>
      <c r="X126" s="16">
        <f>INDEX(Table8[TCPR],MATCH(F126,Table8[Team],0))+INDEX(Table8[TCPR],MATCH(G126,Table8[Team],0))+INDEX(Table8[TCPR],MATCH(H126,Table8[Team],0))</f>
        <v>18.339506788214308</v>
      </c>
      <c r="Y126">
        <f t="shared" si="8"/>
        <v>1</v>
      </c>
      <c r="Z126">
        <f t="shared" si="7"/>
        <v>0</v>
      </c>
    </row>
    <row r="127" spans="1:26">
      <c r="A127" s="4" t="s">
        <v>225</v>
      </c>
      <c r="B127" s="5">
        <v>126</v>
      </c>
      <c r="C127" s="13">
        <v>229</v>
      </c>
      <c r="D127" s="9">
        <v>3525</v>
      </c>
      <c r="E127" s="9">
        <v>4707</v>
      </c>
      <c r="F127" s="13">
        <v>51</v>
      </c>
      <c r="G127" s="9">
        <v>2655</v>
      </c>
      <c r="H127" s="9">
        <v>103</v>
      </c>
      <c r="I127" s="17">
        <f t="shared" si="5"/>
        <v>92.014216222349603</v>
      </c>
      <c r="J127" s="15">
        <f t="shared" si="6"/>
        <v>163.47581428477758</v>
      </c>
      <c r="K127" s="17">
        <f>INDEX(Table8[OPR],MATCH(C127,Table8[Team],0))</f>
        <v>14.074447213840299</v>
      </c>
      <c r="L127" s="15">
        <f>INDEX(Table8[OPR],MATCH(D127,Table8[Team],0))</f>
        <v>67.807139215941305</v>
      </c>
      <c r="M127" s="15">
        <f>INDEX(Table8[OPR],MATCH(E127,Table8[Team],0))</f>
        <v>10.132629792568</v>
      </c>
      <c r="N127" s="17">
        <f>INDEX(Table8[OPR],MATCH(F127,Table8[Team],0))</f>
        <v>79.485145086972594</v>
      </c>
      <c r="O127" s="15">
        <f>INDEX(Table8[OPR],MATCH(G127,Table8[Team],0))</f>
        <v>49.351939009323097</v>
      </c>
      <c r="P127" s="15">
        <f>INDEX(Table8[OPR],MATCH(H127,Table8[Team],0))</f>
        <v>34.638730188481901</v>
      </c>
      <c r="Q127" s="17">
        <f>INDEX(Table8[APR],MATCH(C127,Table8[Team],0))+INDEX(Table8[APR],MATCH(D127,Table8[Team],0))+INDEX(Table8[APR],MATCH(E127,Table8[Team],0))</f>
        <v>38.546727426013881</v>
      </c>
      <c r="R127" s="15">
        <f>INDEX(Table8[TPR],MATCH(C127,Table8[Team],0))+INDEX(Table8[TPR],MATCH(D127,Table8[Team],0))+INDEX(Table8[TPR],MATCH(E127,Table8[Team],0))</f>
        <v>13.065707159957391</v>
      </c>
      <c r="S127" s="15">
        <f>INDEX(Table8[AsPR],MATCH(C127,Table8[Team],0))+INDEX(Table8[AsPR],MATCH(D127,Table8[Team],0))+INDEX(Table8[AsPR],MATCH(E127,Table8[Team],0))</f>
        <v>20.531794107828137</v>
      </c>
      <c r="T127" s="15">
        <f>INDEX(Table8[TCPR],MATCH(C127,Table8[Team],0))+INDEX(Table8[TCPR],MATCH(D127,Table8[Team],0))+INDEX(Table8[TCPR],MATCH(E127,Table8[Team],0))</f>
        <v>20.46317294776712</v>
      </c>
      <c r="U127" s="17">
        <f>INDEX(Table8[APR],MATCH(F127,Table8[Team],0))+INDEX(Table8[APR],MATCH(G127,Table8[Team],0))+INDEX(Table8[APR],MATCH(H127,Table8[Team],0))</f>
        <v>60.801327671607197</v>
      </c>
      <c r="V127" s="15">
        <f>INDEX(Table8[TPR],MATCH(F127,Table8[Team],0))+INDEX(Table8[TPR],MATCH(G127,Table8[Team],0))+INDEX(Table8[TPR],MATCH(H127,Table8[Team],0))</f>
        <v>39.210450271288742</v>
      </c>
      <c r="W127" s="15">
        <f>INDEX(Table8[AsPR],MATCH(F127,Table8[Team],0))+INDEX(Table8[AsPR],MATCH(G127,Table8[Team],0))+INDEX(Table8[AsPR],MATCH(H127,Table8[Team],0))</f>
        <v>37.044147483424261</v>
      </c>
      <c r="X127" s="16">
        <f>INDEX(Table8[TCPR],MATCH(F127,Table8[Team],0))+INDEX(Table8[TCPR],MATCH(G127,Table8[Team],0))+INDEX(Table8[TCPR],MATCH(H127,Table8[Team],0))</f>
        <v>27.236895924557288</v>
      </c>
      <c r="Y127">
        <f t="shared" si="8"/>
        <v>0</v>
      </c>
      <c r="Z127">
        <f t="shared" si="7"/>
        <v>1</v>
      </c>
    </row>
    <row r="128" spans="1:26">
      <c r="A128" s="4" t="s">
        <v>254</v>
      </c>
      <c r="B128" s="5">
        <v>127</v>
      </c>
      <c r="C128" s="13">
        <v>2502</v>
      </c>
      <c r="D128" s="9">
        <v>2607</v>
      </c>
      <c r="E128" s="9">
        <v>2576</v>
      </c>
      <c r="F128" s="13">
        <v>4265</v>
      </c>
      <c r="G128" s="9">
        <v>2978</v>
      </c>
      <c r="H128" s="9">
        <v>4933</v>
      </c>
      <c r="I128" s="17">
        <f t="shared" si="5"/>
        <v>133.64868450156598</v>
      </c>
      <c r="J128" s="15">
        <f t="shared" si="6"/>
        <v>115.5442400849046</v>
      </c>
      <c r="K128" s="17">
        <f>INDEX(Table8[OPR],MATCH(C128,Table8[Team],0))</f>
        <v>32.1014226271529</v>
      </c>
      <c r="L128" s="15">
        <f>INDEX(Table8[OPR],MATCH(D128,Table8[Team],0))</f>
        <v>80.391220426326797</v>
      </c>
      <c r="M128" s="15">
        <f>INDEX(Table8[OPR],MATCH(E128,Table8[Team],0))</f>
        <v>21.156041448086299</v>
      </c>
      <c r="N128" s="17">
        <f>INDEX(Table8[OPR],MATCH(F128,Table8[Team],0))</f>
        <v>70.579318958169395</v>
      </c>
      <c r="O128" s="15">
        <f>INDEX(Table8[OPR],MATCH(G128,Table8[Team],0))</f>
        <v>30.1229061094282</v>
      </c>
      <c r="P128" s="15">
        <f>INDEX(Table8[OPR],MATCH(H128,Table8[Team],0))</f>
        <v>14.842015017307</v>
      </c>
      <c r="Q128" s="17">
        <f>INDEX(Table8[APR],MATCH(C128,Table8[Team],0))+INDEX(Table8[APR],MATCH(D128,Table8[Team],0))+INDEX(Table8[APR],MATCH(E128,Table8[Team],0))</f>
        <v>55.919241936333904</v>
      </c>
      <c r="R128" s="15">
        <f>INDEX(Table8[TPR],MATCH(C128,Table8[Team],0))+INDEX(Table8[TPR],MATCH(D128,Table8[Team],0))+INDEX(Table8[TPR],MATCH(E128,Table8[Team],0))</f>
        <v>41.420969373375911</v>
      </c>
      <c r="S128" s="15">
        <f>INDEX(Table8[AsPR],MATCH(C128,Table8[Team],0))+INDEX(Table8[AsPR],MATCH(D128,Table8[Team],0))+INDEX(Table8[AsPR],MATCH(E128,Table8[Team],0))</f>
        <v>7.0906083118959202</v>
      </c>
      <c r="T128" s="15">
        <f>INDEX(Table8[TCPR],MATCH(C128,Table8[Team],0))+INDEX(Table8[TCPR],MATCH(D128,Table8[Team],0))+INDEX(Table8[TCPR],MATCH(E128,Table8[Team],0))</f>
        <v>28.930943982080407</v>
      </c>
      <c r="U128" s="17">
        <f>INDEX(Table8[APR],MATCH(F128,Table8[Team],0))+INDEX(Table8[APR],MATCH(G128,Table8[Team],0))+INDEX(Table8[APR],MATCH(H128,Table8[Team],0))</f>
        <v>38.575651833030356</v>
      </c>
      <c r="V128" s="15">
        <f>INDEX(Table8[TPR],MATCH(F128,Table8[Team],0))+INDEX(Table8[TPR],MATCH(G128,Table8[Team],0))+INDEX(Table8[TPR],MATCH(H128,Table8[Team],0))</f>
        <v>33.197350057335029</v>
      </c>
      <c r="W128" s="15">
        <f>INDEX(Table8[AsPR],MATCH(F128,Table8[Team],0))+INDEX(Table8[AsPR],MATCH(G128,Table8[Team],0))+INDEX(Table8[AsPR],MATCH(H128,Table8[Team],0))</f>
        <v>18.81912091159419</v>
      </c>
      <c r="X128" s="16">
        <f>INDEX(Table8[TCPR],MATCH(F128,Table8[Team],0))+INDEX(Table8[TCPR],MATCH(G128,Table8[Team],0))+INDEX(Table8[TCPR],MATCH(H128,Table8[Team],0))</f>
        <v>16.265158866986798</v>
      </c>
      <c r="Y128">
        <f t="shared" si="8"/>
        <v>1</v>
      </c>
      <c r="Z128">
        <f t="shared" si="7"/>
        <v>0</v>
      </c>
    </row>
    <row r="129" spans="1:26">
      <c r="A129" s="4" t="s">
        <v>226</v>
      </c>
      <c r="B129" s="5">
        <v>128</v>
      </c>
      <c r="C129" s="13">
        <v>357</v>
      </c>
      <c r="D129" s="9">
        <v>4911</v>
      </c>
      <c r="E129" s="9">
        <v>5030</v>
      </c>
      <c r="F129" s="13">
        <v>27</v>
      </c>
      <c r="G129" s="9">
        <v>5288</v>
      </c>
      <c r="H129" s="9">
        <v>3211</v>
      </c>
      <c r="I129" s="17">
        <f t="shared" si="5"/>
        <v>210.08093212121997</v>
      </c>
      <c r="J129" s="15">
        <f t="shared" si="6"/>
        <v>159.78914015947839</v>
      </c>
      <c r="K129" s="17">
        <f>INDEX(Table8[OPR],MATCH(C129,Table8[Team],0))</f>
        <v>83.746664133360198</v>
      </c>
      <c r="L129" s="15">
        <f>INDEX(Table8[OPR],MATCH(D129,Table8[Team],0))</f>
        <v>81.657599787429206</v>
      </c>
      <c r="M129" s="15">
        <f>INDEX(Table8[OPR],MATCH(E129,Table8[Team],0))</f>
        <v>44.676668200430598</v>
      </c>
      <c r="N129" s="17">
        <f>INDEX(Table8[OPR],MATCH(F129,Table8[Team],0))</f>
        <v>106.113203413205</v>
      </c>
      <c r="O129" s="15">
        <f>INDEX(Table8[OPR],MATCH(G129,Table8[Team],0))</f>
        <v>13.773273463858301</v>
      </c>
      <c r="P129" s="15">
        <f>INDEX(Table8[OPR],MATCH(H129,Table8[Team],0))</f>
        <v>39.902663282415098</v>
      </c>
      <c r="Q129" s="17">
        <f>INDEX(Table8[APR],MATCH(C129,Table8[Team],0))+INDEX(Table8[APR],MATCH(D129,Table8[Team],0))+INDEX(Table8[APR],MATCH(E129,Table8[Team],0))</f>
        <v>49.391016017640901</v>
      </c>
      <c r="R129" s="15">
        <f>INDEX(Table8[TPR],MATCH(C129,Table8[Team],0))+INDEX(Table8[TPR],MATCH(D129,Table8[Team],0))+INDEX(Table8[TPR],MATCH(E129,Table8[Team],0))</f>
        <v>88.759377192489794</v>
      </c>
      <c r="S129" s="15">
        <f>INDEX(Table8[AsPR],MATCH(C129,Table8[Team],0))+INDEX(Table8[AsPR],MATCH(D129,Table8[Team],0))+INDEX(Table8[AsPR],MATCH(E129,Table8[Team],0))</f>
        <v>35.546608291948942</v>
      </c>
      <c r="T129" s="15">
        <f>INDEX(Table8[TCPR],MATCH(C129,Table8[Team],0))+INDEX(Table8[TCPR],MATCH(D129,Table8[Team],0))+INDEX(Table8[TCPR],MATCH(E129,Table8[Team],0))</f>
        <v>36.745637437336121</v>
      </c>
      <c r="U129" s="17">
        <f>INDEX(Table8[APR],MATCH(F129,Table8[Team],0))+INDEX(Table8[APR],MATCH(G129,Table8[Team],0))+INDEX(Table8[APR],MATCH(H129,Table8[Team],0))</f>
        <v>51.172988045019949</v>
      </c>
      <c r="V129" s="15">
        <f>INDEX(Table8[TPR],MATCH(F129,Table8[Team],0))+INDEX(Table8[TPR],MATCH(G129,Table8[Team],0))+INDEX(Table8[TPR],MATCH(H129,Table8[Team],0))</f>
        <v>42.286118021439862</v>
      </c>
      <c r="W129" s="15">
        <f>INDEX(Table8[AsPR],MATCH(F129,Table8[Team],0))+INDEX(Table8[AsPR],MATCH(G129,Table8[Team],0))+INDEX(Table8[AsPR],MATCH(H129,Table8[Team],0))</f>
        <v>36.485435641119523</v>
      </c>
      <c r="X129" s="16">
        <f>INDEX(Table8[TCPR],MATCH(F129,Table8[Team],0))+INDEX(Table8[TCPR],MATCH(G129,Table8[Team],0))+INDEX(Table8[TCPR],MATCH(H129,Table8[Team],0))</f>
        <v>14.69002166515916</v>
      </c>
      <c r="Y129">
        <f t="shared" si="8"/>
        <v>1</v>
      </c>
      <c r="Z129">
        <f t="shared" si="7"/>
        <v>0</v>
      </c>
    </row>
    <row r="130" spans="1:26">
      <c r="A130" s="4" t="s">
        <v>227</v>
      </c>
      <c r="B130" s="5">
        <v>129</v>
      </c>
      <c r="C130" s="13">
        <v>3158</v>
      </c>
      <c r="D130" s="9">
        <v>4010</v>
      </c>
      <c r="E130" s="9">
        <v>2056</v>
      </c>
      <c r="F130" s="13">
        <v>4547</v>
      </c>
      <c r="G130" s="9">
        <v>2202</v>
      </c>
      <c r="H130" s="9">
        <v>4944</v>
      </c>
      <c r="I130" s="17">
        <f t="shared" si="5"/>
        <v>175.5467900496044</v>
      </c>
      <c r="J130" s="15">
        <f t="shared" si="6"/>
        <v>132.8733251331804</v>
      </c>
      <c r="K130" s="17">
        <f>INDEX(Table8[OPR],MATCH(C130,Table8[Team],0))</f>
        <v>67.190564807896294</v>
      </c>
      <c r="L130" s="15">
        <f>INDEX(Table8[OPR],MATCH(D130,Table8[Team],0))</f>
        <v>-11.904702364798901</v>
      </c>
      <c r="M130" s="15">
        <f>INDEX(Table8[OPR],MATCH(E130,Table8[Team],0))</f>
        <v>120.260927606507</v>
      </c>
      <c r="N130" s="17">
        <f>INDEX(Table8[OPR],MATCH(F130,Table8[Team],0))</f>
        <v>27.593872007885199</v>
      </c>
      <c r="O130" s="15">
        <f>INDEX(Table8[OPR],MATCH(G130,Table8[Team],0))</f>
        <v>43.588545412488401</v>
      </c>
      <c r="P130" s="15">
        <f>INDEX(Table8[OPR],MATCH(H130,Table8[Team],0))</f>
        <v>61.690907712806798</v>
      </c>
      <c r="Q130" s="17">
        <f>INDEX(Table8[APR],MATCH(C130,Table8[Team],0))+INDEX(Table8[APR],MATCH(D130,Table8[Team],0))+INDEX(Table8[APR],MATCH(E130,Table8[Team],0))</f>
        <v>55.845299582604426</v>
      </c>
      <c r="R130" s="15">
        <f>INDEX(Table8[TPR],MATCH(C130,Table8[Team],0))+INDEX(Table8[TPR],MATCH(D130,Table8[Team],0))+INDEX(Table8[TPR],MATCH(E130,Table8[Team],0))</f>
        <v>45.645799253810203</v>
      </c>
      <c r="S130" s="15">
        <f>INDEX(Table8[AsPR],MATCH(C130,Table8[Team],0))+INDEX(Table8[AsPR],MATCH(D130,Table8[Team],0))+INDEX(Table8[AsPR],MATCH(E130,Table8[Team],0))</f>
        <v>38.755417083425954</v>
      </c>
      <c r="T130" s="15">
        <f>INDEX(Table8[TCPR],MATCH(C130,Table8[Team],0))+INDEX(Table8[TCPR],MATCH(D130,Table8[Team],0))+INDEX(Table8[TCPR],MATCH(E130,Table8[Team],0))</f>
        <v>36.524976635462529</v>
      </c>
      <c r="U130" s="17">
        <f>INDEX(Table8[APR],MATCH(F130,Table8[Team],0))+INDEX(Table8[APR],MATCH(G130,Table8[Team],0))+INDEX(Table8[APR],MATCH(H130,Table8[Team],0))</f>
        <v>40.513856047080161</v>
      </c>
      <c r="V130" s="15">
        <f>INDEX(Table8[TPR],MATCH(F130,Table8[Team],0))+INDEX(Table8[TPR],MATCH(G130,Table8[Team],0))+INDEX(Table8[TPR],MATCH(H130,Table8[Team],0))</f>
        <v>28.441693467540599</v>
      </c>
      <c r="W130" s="15">
        <f>INDEX(Table8[AsPR],MATCH(F130,Table8[Team],0))+INDEX(Table8[AsPR],MATCH(G130,Table8[Team],0))+INDEX(Table8[AsPR],MATCH(H130,Table8[Team],0))</f>
        <v>42.553682072435002</v>
      </c>
      <c r="X130" s="16">
        <f>INDEX(Table8[TCPR],MATCH(F130,Table8[Team],0))+INDEX(Table8[TCPR],MATCH(G130,Table8[Team],0))+INDEX(Table8[TCPR],MATCH(H130,Table8[Team],0))</f>
        <v>20.419308572307653</v>
      </c>
      <c r="Y130">
        <f t="shared" si="8"/>
        <v>1</v>
      </c>
      <c r="Z130">
        <f>1-Y130</f>
        <v>0</v>
      </c>
    </row>
    <row r="131" spans="1:26">
      <c r="A131" s="4" t="s">
        <v>228</v>
      </c>
      <c r="B131" s="5">
        <v>130</v>
      </c>
      <c r="C131" s="13">
        <v>33</v>
      </c>
      <c r="D131" s="9">
        <v>4013</v>
      </c>
      <c r="E131" s="9">
        <v>422</v>
      </c>
      <c r="F131" s="13">
        <v>3959</v>
      </c>
      <c r="G131" s="9">
        <v>484</v>
      </c>
      <c r="H131" s="9">
        <v>1538</v>
      </c>
      <c r="I131" s="17">
        <f t="shared" ref="I131:I168" si="9">SUM(K131:M131)</f>
        <v>134.11517736394129</v>
      </c>
      <c r="J131" s="15">
        <f t="shared" ref="J131:J168" si="10">SUM(N131:P131)</f>
        <v>182.48969863631788</v>
      </c>
      <c r="K131" s="17">
        <f>INDEX(Table8[OPR],MATCH(C131,Table8[Team],0))</f>
        <v>106.637562610092</v>
      </c>
      <c r="L131" s="15">
        <f>INDEX(Table8[OPR],MATCH(D131,Table8[Team],0))</f>
        <v>11.7993755478469</v>
      </c>
      <c r="M131" s="15">
        <f>INDEX(Table8[OPR],MATCH(E131,Table8[Team],0))</f>
        <v>15.678239206002401</v>
      </c>
      <c r="N131" s="17">
        <f>INDEX(Table8[OPR],MATCH(F131,Table8[Team],0))</f>
        <v>45.334048466294298</v>
      </c>
      <c r="O131" s="15">
        <f>INDEX(Table8[OPR],MATCH(G131,Table8[Team],0))</f>
        <v>52.286638912327703</v>
      </c>
      <c r="P131" s="15">
        <f>INDEX(Table8[OPR],MATCH(H131,Table8[Team],0))</f>
        <v>84.869011257695902</v>
      </c>
      <c r="Q131" s="17">
        <f>INDEX(Table8[APR],MATCH(C131,Table8[Team],0))+INDEX(Table8[APR],MATCH(D131,Table8[Team],0))+INDEX(Table8[APR],MATCH(E131,Table8[Team],0))</f>
        <v>50.891491114453203</v>
      </c>
      <c r="R131" s="15">
        <f>INDEX(Table8[TPR],MATCH(C131,Table8[Team],0))+INDEX(Table8[TPR],MATCH(D131,Table8[Team],0))+INDEX(Table8[TPR],MATCH(E131,Table8[Team],0))</f>
        <v>24.788204273602396</v>
      </c>
      <c r="S131" s="15">
        <f>INDEX(Table8[AsPR],MATCH(C131,Table8[Team],0))+INDEX(Table8[AsPR],MATCH(D131,Table8[Team],0))+INDEX(Table8[AsPR],MATCH(E131,Table8[Team],0))</f>
        <v>44.995100651583158</v>
      </c>
      <c r="T131" s="15">
        <f>INDEX(Table8[TCPR],MATCH(C131,Table8[Team],0))+INDEX(Table8[TCPR],MATCH(D131,Table8[Team],0))+INDEX(Table8[TCPR],MATCH(E131,Table8[Team],0))</f>
        <v>12.865989471645499</v>
      </c>
      <c r="U131" s="17">
        <f>INDEX(Table8[APR],MATCH(F131,Table8[Team],0))+INDEX(Table8[APR],MATCH(G131,Table8[Team],0))+INDEX(Table8[APR],MATCH(H131,Table8[Team],0))</f>
        <v>53.3166448816052</v>
      </c>
      <c r="V131" s="15">
        <f>INDEX(Table8[TPR],MATCH(F131,Table8[Team],0))+INDEX(Table8[TPR],MATCH(G131,Table8[Team],0))+INDEX(Table8[TPR],MATCH(H131,Table8[Team],0))</f>
        <v>65.509973258116304</v>
      </c>
      <c r="W131" s="15">
        <f>INDEX(Table8[AsPR],MATCH(F131,Table8[Team],0))+INDEX(Table8[AsPR],MATCH(G131,Table8[Team],0))+INDEX(Table8[AsPR],MATCH(H131,Table8[Team],0))</f>
        <v>32.210212883938382</v>
      </c>
      <c r="X131" s="16">
        <f>INDEX(Table8[TCPR],MATCH(F131,Table8[Team],0))+INDEX(Table8[TCPR],MATCH(G131,Table8[Team],0))+INDEX(Table8[TCPR],MATCH(H131,Table8[Team],0))</f>
        <v>33.741205076853973</v>
      </c>
    </row>
    <row r="132" spans="1:26">
      <c r="A132" s="4" t="s">
        <v>229</v>
      </c>
      <c r="B132" s="5">
        <v>131</v>
      </c>
      <c r="C132" s="13">
        <v>1540</v>
      </c>
      <c r="D132" s="9">
        <v>1918</v>
      </c>
      <c r="E132" s="9">
        <v>4950</v>
      </c>
      <c r="F132" s="13">
        <v>457</v>
      </c>
      <c r="G132" s="9">
        <v>932</v>
      </c>
      <c r="H132" s="9">
        <v>195</v>
      </c>
      <c r="I132" s="17">
        <f t="shared" si="9"/>
        <v>175.18220391565768</v>
      </c>
      <c r="J132" s="15">
        <f t="shared" si="10"/>
        <v>188.3568665644282</v>
      </c>
      <c r="K132" s="17">
        <f>INDEX(Table8[OPR],MATCH(C132,Table8[Team],0))</f>
        <v>63.288705361027098</v>
      </c>
      <c r="L132" s="15">
        <f>INDEX(Table8[OPR],MATCH(D132,Table8[Team],0))</f>
        <v>105.471607703666</v>
      </c>
      <c r="M132" s="15">
        <f>INDEX(Table8[OPR],MATCH(E132,Table8[Team],0))</f>
        <v>6.4218908509645898</v>
      </c>
      <c r="N132" s="17">
        <f>INDEX(Table8[OPR],MATCH(F132,Table8[Team],0))</f>
        <v>37.993462659767602</v>
      </c>
      <c r="O132" s="15">
        <f>INDEX(Table8[OPR],MATCH(G132,Table8[Team],0))</f>
        <v>50.798912546778197</v>
      </c>
      <c r="P132" s="15">
        <f>INDEX(Table8[OPR],MATCH(H132,Table8[Team],0))</f>
        <v>99.564491357882403</v>
      </c>
      <c r="Q132" s="17">
        <f>INDEX(Table8[APR],MATCH(C132,Table8[Team],0))+INDEX(Table8[APR],MATCH(D132,Table8[Team],0))+INDEX(Table8[APR],MATCH(E132,Table8[Team],0))</f>
        <v>54.781733443437638</v>
      </c>
      <c r="R132" s="15">
        <f>INDEX(Table8[TPR],MATCH(C132,Table8[Team],0))+INDEX(Table8[TPR],MATCH(D132,Table8[Team],0))+INDEX(Table8[TPR],MATCH(E132,Table8[Team],0))</f>
        <v>56.153705244022959</v>
      </c>
      <c r="S132" s="15">
        <f>INDEX(Table8[AsPR],MATCH(C132,Table8[Team],0))+INDEX(Table8[AsPR],MATCH(D132,Table8[Team],0))+INDEX(Table8[AsPR],MATCH(E132,Table8[Team],0))</f>
        <v>48.497575743264804</v>
      </c>
      <c r="T132" s="15">
        <f>INDEX(Table8[TCPR],MATCH(C132,Table8[Team],0))+INDEX(Table8[TCPR],MATCH(D132,Table8[Team],0))+INDEX(Table8[TCPR],MATCH(E132,Table8[Team],0))</f>
        <v>17.463580063714858</v>
      </c>
      <c r="U132" s="17">
        <f>INDEX(Table8[APR],MATCH(F132,Table8[Team],0))+INDEX(Table8[APR],MATCH(G132,Table8[Team],0))+INDEX(Table8[APR],MATCH(H132,Table8[Team],0))</f>
        <v>69.520150593875712</v>
      </c>
      <c r="V132" s="15">
        <f>INDEX(Table8[TPR],MATCH(F132,Table8[Team],0))+INDEX(Table8[TPR],MATCH(G132,Table8[Team],0))+INDEX(Table8[TPR],MATCH(H132,Table8[Team],0))</f>
        <v>50.648449055971618</v>
      </c>
      <c r="W132" s="15">
        <f>INDEX(Table8[AsPR],MATCH(F132,Table8[Team],0))+INDEX(Table8[AsPR],MATCH(G132,Table8[Team],0))+INDEX(Table8[AsPR],MATCH(H132,Table8[Team],0))</f>
        <v>42.943213158397683</v>
      </c>
      <c r="X132" s="16">
        <f>INDEX(Table8[TCPR],MATCH(F132,Table8[Team],0))+INDEX(Table8[TCPR],MATCH(G132,Table8[Team],0))+INDEX(Table8[TCPR],MATCH(H132,Table8[Team],0))</f>
        <v>24.419208582724551</v>
      </c>
    </row>
    <row r="133" spans="1:26">
      <c r="A133" s="4" t="s">
        <v>230</v>
      </c>
      <c r="B133" s="5">
        <v>132</v>
      </c>
      <c r="C133" s="13">
        <v>527</v>
      </c>
      <c r="D133" s="9">
        <v>5134</v>
      </c>
      <c r="E133" s="9">
        <v>1625</v>
      </c>
      <c r="F133" s="13">
        <v>334</v>
      </c>
      <c r="G133" s="9">
        <v>2341</v>
      </c>
      <c r="H133" s="9">
        <v>319</v>
      </c>
      <c r="I133" s="17">
        <f t="shared" si="9"/>
        <v>156.11848085514706</v>
      </c>
      <c r="J133" s="15">
        <f t="shared" si="10"/>
        <v>192.54428947278069</v>
      </c>
      <c r="K133" s="17">
        <f>INDEX(Table8[OPR],MATCH(C133,Table8[Team],0))</f>
        <v>26.629364119531399</v>
      </c>
      <c r="L133" s="15">
        <f>INDEX(Table8[OPR],MATCH(D133,Table8[Team],0))</f>
        <v>-1.3350132967183601</v>
      </c>
      <c r="M133" s="15">
        <f>INDEX(Table8[OPR],MATCH(E133,Table8[Team],0))</f>
        <v>130.82413003233401</v>
      </c>
      <c r="N133" s="17">
        <f>INDEX(Table8[OPR],MATCH(F133,Table8[Team],0))</f>
        <v>72.119257098270793</v>
      </c>
      <c r="O133" s="15">
        <f>INDEX(Table8[OPR],MATCH(G133,Table8[Team],0))</f>
        <v>48.321744785260002</v>
      </c>
      <c r="P133" s="15">
        <f>INDEX(Table8[OPR],MATCH(H133,Table8[Team],0))</f>
        <v>72.103287589249902</v>
      </c>
      <c r="Q133" s="17">
        <f>INDEX(Table8[APR],MATCH(C133,Table8[Team],0))+INDEX(Table8[APR],MATCH(D133,Table8[Team],0))+INDEX(Table8[APR],MATCH(E133,Table8[Team],0))</f>
        <v>47.008485284684042</v>
      </c>
      <c r="R133" s="15">
        <f>INDEX(Table8[TPR],MATCH(C133,Table8[Team],0))+INDEX(Table8[TPR],MATCH(D133,Table8[Team],0))+INDEX(Table8[TPR],MATCH(E133,Table8[Team],0))</f>
        <v>51.85701518026012</v>
      </c>
      <c r="S133" s="15">
        <f>INDEX(Table8[AsPR],MATCH(C133,Table8[Team],0))+INDEX(Table8[AsPR],MATCH(D133,Table8[Team],0))+INDEX(Table8[AsPR],MATCH(E133,Table8[Team],0))</f>
        <v>18.674468855319486</v>
      </c>
      <c r="T133" s="15">
        <f>INDEX(Table8[TCPR],MATCH(C133,Table8[Team],0))+INDEX(Table8[TCPR],MATCH(D133,Table8[Team],0))+INDEX(Table8[TCPR],MATCH(E133,Table8[Team],0))</f>
        <v>39.28918010434689</v>
      </c>
      <c r="U133" s="17">
        <f>INDEX(Table8[APR],MATCH(F133,Table8[Team],0))+INDEX(Table8[APR],MATCH(G133,Table8[Team],0))+INDEX(Table8[APR],MATCH(H133,Table8[Team],0))</f>
        <v>29.328029643217018</v>
      </c>
      <c r="V133" s="15">
        <f>INDEX(Table8[TPR],MATCH(F133,Table8[Team],0))+INDEX(Table8[TPR],MATCH(G133,Table8[Team],0))+INDEX(Table8[TPR],MATCH(H133,Table8[Team],0))</f>
        <v>77.913578596783594</v>
      </c>
      <c r="W133" s="15">
        <f>INDEX(Table8[AsPR],MATCH(F133,Table8[Team],0))+INDEX(Table8[AsPR],MATCH(G133,Table8[Team],0))+INDEX(Table8[AsPR],MATCH(H133,Table8[Team],0))</f>
        <v>49.418802479779082</v>
      </c>
      <c r="X133" s="16">
        <f>INDEX(Table8[TCPR],MATCH(F133,Table8[Team],0))+INDEX(Table8[TCPR],MATCH(G133,Table8[Team],0))+INDEX(Table8[TCPR],MATCH(H133,Table8[Team],0))</f>
        <v>34.85825358496205</v>
      </c>
    </row>
    <row r="134" spans="1:26">
      <c r="A134" s="4" t="s">
        <v>231</v>
      </c>
      <c r="B134" s="5">
        <v>133</v>
      </c>
      <c r="C134" s="13">
        <v>3318</v>
      </c>
      <c r="D134" s="9">
        <v>3393</v>
      </c>
      <c r="E134" s="9">
        <v>2175</v>
      </c>
      <c r="F134" s="13">
        <v>2557</v>
      </c>
      <c r="G134" s="9">
        <v>2158</v>
      </c>
      <c r="H134" s="9">
        <v>3354</v>
      </c>
      <c r="I134" s="17">
        <f t="shared" si="9"/>
        <v>242.90685612065192</v>
      </c>
      <c r="J134" s="15">
        <f t="shared" si="10"/>
        <v>136.01798935645999</v>
      </c>
      <c r="K134" s="17">
        <f>INDEX(Table8[OPR],MATCH(C134,Table8[Team],0))</f>
        <v>60.127320955052397</v>
      </c>
      <c r="L134" s="15">
        <f>INDEX(Table8[OPR],MATCH(D134,Table8[Team],0))</f>
        <v>89.721598903609802</v>
      </c>
      <c r="M134" s="15">
        <f>INDEX(Table8[OPR],MATCH(E134,Table8[Team],0))</f>
        <v>93.057936261989695</v>
      </c>
      <c r="N134" s="17">
        <f>INDEX(Table8[OPR],MATCH(F134,Table8[Team],0))</f>
        <v>54.1403549450444</v>
      </c>
      <c r="O134" s="15">
        <f>INDEX(Table8[OPR],MATCH(G134,Table8[Team],0))</f>
        <v>62.116145468289098</v>
      </c>
      <c r="P134" s="15">
        <f>INDEX(Table8[OPR],MATCH(H134,Table8[Team],0))</f>
        <v>19.761488943126501</v>
      </c>
      <c r="Q134" s="17">
        <f>INDEX(Table8[APR],MATCH(C134,Table8[Team],0))+INDEX(Table8[APR],MATCH(D134,Table8[Team],0))+INDEX(Table8[APR],MATCH(E134,Table8[Team],0))</f>
        <v>53.106248977073498</v>
      </c>
      <c r="R134" s="15">
        <f>INDEX(Table8[TPR],MATCH(C134,Table8[Team],0))+INDEX(Table8[TPR],MATCH(D134,Table8[Team],0))+INDEX(Table8[TPR],MATCH(E134,Table8[Team],0))</f>
        <v>89.230688481753802</v>
      </c>
      <c r="S134" s="15">
        <f>INDEX(Table8[AsPR],MATCH(C134,Table8[Team],0))+INDEX(Table8[AsPR],MATCH(D134,Table8[Team],0))+INDEX(Table8[AsPR],MATCH(E134,Table8[Team],0))</f>
        <v>49.351803491949994</v>
      </c>
      <c r="T134" s="15">
        <f>INDEX(Table8[TCPR],MATCH(C134,Table8[Team],0))+INDEX(Table8[TCPR],MATCH(D134,Table8[Team],0))+INDEX(Table8[TCPR],MATCH(E134,Table8[Team],0))</f>
        <v>51.275106362678102</v>
      </c>
      <c r="U134" s="17">
        <f>INDEX(Table8[APR],MATCH(F134,Table8[Team],0))+INDEX(Table8[APR],MATCH(G134,Table8[Team],0))+INDEX(Table8[APR],MATCH(H134,Table8[Team],0))</f>
        <v>34.635830055393853</v>
      </c>
      <c r="V134" s="15">
        <f>INDEX(Table8[TPR],MATCH(F134,Table8[Team],0))+INDEX(Table8[TPR],MATCH(G134,Table8[Team],0))+INDEX(Table8[TPR],MATCH(H134,Table8[Team],0))</f>
        <v>51.811851315348001</v>
      </c>
      <c r="W134" s="15">
        <f>INDEX(Table8[AsPR],MATCH(F134,Table8[Team],0))+INDEX(Table8[AsPR],MATCH(G134,Table8[Team],0))+INDEX(Table8[AsPR],MATCH(H134,Table8[Team],0))</f>
        <v>15.652638319057353</v>
      </c>
      <c r="X134" s="16">
        <f>INDEX(Table8[TCPR],MATCH(F134,Table8[Team],0))+INDEX(Table8[TCPR],MATCH(G134,Table8[Team],0))+INDEX(Table8[TCPR],MATCH(H134,Table8[Team],0))</f>
        <v>35.634955939375473</v>
      </c>
    </row>
    <row r="135" spans="1:26">
      <c r="A135" s="4" t="s">
        <v>232</v>
      </c>
      <c r="B135" s="5">
        <v>134</v>
      </c>
      <c r="C135" s="13">
        <v>1816</v>
      </c>
      <c r="D135" s="9">
        <v>4707</v>
      </c>
      <c r="E135" s="9">
        <v>5019</v>
      </c>
      <c r="F135" s="13">
        <v>2500</v>
      </c>
      <c r="G135" s="9">
        <v>4296</v>
      </c>
      <c r="H135" s="9">
        <v>639</v>
      </c>
      <c r="I135" s="17">
        <f t="shared" si="9"/>
        <v>101.45709194634671</v>
      </c>
      <c r="J135" s="15">
        <f t="shared" si="10"/>
        <v>125.6279418544466</v>
      </c>
      <c r="K135" s="17">
        <f>INDEX(Table8[OPR],MATCH(C135,Table8[Team],0))</f>
        <v>71.758295074300605</v>
      </c>
      <c r="L135" s="15">
        <f>INDEX(Table8[OPR],MATCH(D135,Table8[Team],0))</f>
        <v>10.132629792568</v>
      </c>
      <c r="M135" s="15">
        <f>INDEX(Table8[OPR],MATCH(E135,Table8[Team],0))</f>
        <v>19.566167079478099</v>
      </c>
      <c r="N135" s="17">
        <f>INDEX(Table8[OPR],MATCH(F135,Table8[Team],0))</f>
        <v>23.409150218802299</v>
      </c>
      <c r="O135" s="15">
        <f>INDEX(Table8[OPR],MATCH(G135,Table8[Team],0))</f>
        <v>35.039810015716903</v>
      </c>
      <c r="P135" s="15">
        <f>INDEX(Table8[OPR],MATCH(H135,Table8[Team],0))</f>
        <v>67.178981619927399</v>
      </c>
      <c r="Q135" s="17">
        <f>INDEX(Table8[APR],MATCH(C135,Table8[Team],0))+INDEX(Table8[APR],MATCH(D135,Table8[Team],0))+INDEX(Table8[APR],MATCH(E135,Table8[Team],0))</f>
        <v>36.141654565133351</v>
      </c>
      <c r="R135" s="15">
        <f>INDEX(Table8[TPR],MATCH(C135,Table8[Team],0))+INDEX(Table8[TPR],MATCH(D135,Table8[Team],0))+INDEX(Table8[TPR],MATCH(E135,Table8[Team],0))</f>
        <v>8.1343127173519445</v>
      </c>
      <c r="S135" s="15">
        <f>INDEX(Table8[AsPR],MATCH(C135,Table8[Team],0))+INDEX(Table8[AsPR],MATCH(D135,Table8[Team],0))+INDEX(Table8[AsPR],MATCH(E135,Table8[Team],0))</f>
        <v>33.438132389067519</v>
      </c>
      <c r="T135" s="15">
        <f>INDEX(Table8[TCPR],MATCH(C135,Table8[Team],0))+INDEX(Table8[TCPR],MATCH(D135,Table8[Team],0))+INDEX(Table8[TCPR],MATCH(E135,Table8[Team],0))</f>
        <v>26.077809516596261</v>
      </c>
      <c r="U135" s="17">
        <f>INDEX(Table8[APR],MATCH(F135,Table8[Team],0))+INDEX(Table8[APR],MATCH(G135,Table8[Team],0))+INDEX(Table8[APR],MATCH(H135,Table8[Team],0))</f>
        <v>41.760324745377901</v>
      </c>
      <c r="V135" s="15">
        <f>INDEX(Table8[TPR],MATCH(F135,Table8[Team],0))+INDEX(Table8[TPR],MATCH(G135,Table8[Team],0))+INDEX(Table8[TPR],MATCH(H135,Table8[Team],0))</f>
        <v>30.560653163848109</v>
      </c>
      <c r="W135" s="15">
        <f>INDEX(Table8[AsPR],MATCH(F135,Table8[Team],0))+INDEX(Table8[AsPR],MATCH(G135,Table8[Team],0))+INDEX(Table8[AsPR],MATCH(H135,Table8[Team],0))</f>
        <v>31.189442507648749</v>
      </c>
      <c r="X135" s="16">
        <f>INDEX(Table8[TCPR],MATCH(F135,Table8[Team],0))+INDEX(Table8[TCPR],MATCH(G135,Table8[Team],0))+INDEX(Table8[TCPR],MATCH(H135,Table8[Team],0))</f>
        <v>21.817373315368368</v>
      </c>
    </row>
    <row r="136" spans="1:26">
      <c r="A136" s="4" t="s">
        <v>233</v>
      </c>
      <c r="B136" s="5">
        <v>135</v>
      </c>
      <c r="C136" s="13">
        <v>2978</v>
      </c>
      <c r="D136" s="9">
        <v>2626</v>
      </c>
      <c r="E136" s="9">
        <v>4778</v>
      </c>
      <c r="F136" s="13">
        <v>4946</v>
      </c>
      <c r="G136" s="9">
        <v>503</v>
      </c>
      <c r="H136" s="9">
        <v>51</v>
      </c>
      <c r="I136" s="17">
        <f t="shared" si="9"/>
        <v>87.049586072409298</v>
      </c>
      <c r="J136" s="15">
        <f t="shared" si="10"/>
        <v>210.63948535179088</v>
      </c>
      <c r="K136" s="17">
        <f>INDEX(Table8[OPR],MATCH(C136,Table8[Team],0))</f>
        <v>30.1229061094282</v>
      </c>
      <c r="L136" s="15">
        <f>INDEX(Table8[OPR],MATCH(D136,Table8[Team],0))</f>
        <v>12.1999268948286</v>
      </c>
      <c r="M136" s="15">
        <f>INDEX(Table8[OPR],MATCH(E136,Table8[Team],0))</f>
        <v>44.726753068152497</v>
      </c>
      <c r="N136" s="17">
        <f>INDEX(Table8[OPR],MATCH(F136,Table8[Team],0))</f>
        <v>62.883699284737602</v>
      </c>
      <c r="O136" s="15">
        <f>INDEX(Table8[OPR],MATCH(G136,Table8[Team],0))</f>
        <v>68.270640980080699</v>
      </c>
      <c r="P136" s="15">
        <f>INDEX(Table8[OPR],MATCH(H136,Table8[Team],0))</f>
        <v>79.485145086972594</v>
      </c>
      <c r="Q136" s="17">
        <f>INDEX(Table8[APR],MATCH(C136,Table8[Team],0))+INDEX(Table8[APR],MATCH(D136,Table8[Team],0))+INDEX(Table8[APR],MATCH(E136,Table8[Team],0))</f>
        <v>34.161735464988382</v>
      </c>
      <c r="R136" s="15">
        <f>INDEX(Table8[TPR],MATCH(C136,Table8[Team],0))+INDEX(Table8[TPR],MATCH(D136,Table8[Team],0))+INDEX(Table8[TPR],MATCH(E136,Table8[Team],0))</f>
        <v>13.826223382391055</v>
      </c>
      <c r="S136" s="15">
        <f>INDEX(Table8[AsPR],MATCH(C136,Table8[Team],0))+INDEX(Table8[AsPR],MATCH(D136,Table8[Team],0))+INDEX(Table8[AsPR],MATCH(E136,Table8[Team],0))</f>
        <v>17.729334616190869</v>
      </c>
      <c r="T136" s="15">
        <f>INDEX(Table8[TCPR],MATCH(C136,Table8[Team],0))+INDEX(Table8[TCPR],MATCH(D136,Table8[Team],0))+INDEX(Table8[TCPR],MATCH(E136,Table8[Team],0))</f>
        <v>13.40513567990909</v>
      </c>
      <c r="U136" s="17">
        <f>INDEX(Table8[APR],MATCH(F136,Table8[Team],0))+INDEX(Table8[APR],MATCH(G136,Table8[Team],0))+INDEX(Table8[APR],MATCH(H136,Table8[Team],0))</f>
        <v>50.606636632990103</v>
      </c>
      <c r="V136" s="15">
        <f>INDEX(Table8[TPR],MATCH(F136,Table8[Team],0))+INDEX(Table8[TPR],MATCH(G136,Table8[Team],0))+INDEX(Table8[TPR],MATCH(H136,Table8[Team],0))</f>
        <v>66.757203931248398</v>
      </c>
      <c r="W136" s="15">
        <f>INDEX(Table8[AsPR],MATCH(F136,Table8[Team],0))+INDEX(Table8[AsPR],MATCH(G136,Table8[Team],0))+INDEX(Table8[AsPR],MATCH(H136,Table8[Team],0))</f>
        <v>54.532197192003096</v>
      </c>
      <c r="X136" s="16">
        <f>INDEX(Table8[TCPR],MATCH(F136,Table8[Team],0))+INDEX(Table8[TCPR],MATCH(G136,Table8[Team],0))+INDEX(Table8[TCPR],MATCH(H136,Table8[Team],0))</f>
        <v>38.743447595548773</v>
      </c>
    </row>
    <row r="137" spans="1:26">
      <c r="A137" s="4" t="s">
        <v>234</v>
      </c>
      <c r="B137" s="5">
        <v>136</v>
      </c>
      <c r="C137" s="13">
        <v>1939</v>
      </c>
      <c r="D137" s="9">
        <v>2576</v>
      </c>
      <c r="E137" s="9">
        <v>378</v>
      </c>
      <c r="F137" s="13">
        <v>4531</v>
      </c>
      <c r="G137" s="9">
        <v>1089</v>
      </c>
      <c r="H137" s="9">
        <v>27</v>
      </c>
      <c r="I137" s="17">
        <f t="shared" si="9"/>
        <v>127.20325893863341</v>
      </c>
      <c r="J137" s="15">
        <f t="shared" si="10"/>
        <v>197.05674437679568</v>
      </c>
      <c r="K137" s="17">
        <f>INDEX(Table8[OPR],MATCH(C137,Table8[Team],0))</f>
        <v>45.898238606720703</v>
      </c>
      <c r="L137" s="15">
        <f>INDEX(Table8[OPR],MATCH(D137,Table8[Team],0))</f>
        <v>21.156041448086299</v>
      </c>
      <c r="M137" s="15">
        <f>INDEX(Table8[OPR],MATCH(E137,Table8[Team],0))</f>
        <v>60.148978883826402</v>
      </c>
      <c r="N137" s="17">
        <f>INDEX(Table8[OPR],MATCH(F137,Table8[Team],0))</f>
        <v>15.8434188343566</v>
      </c>
      <c r="O137" s="15">
        <f>INDEX(Table8[OPR],MATCH(G137,Table8[Team],0))</f>
        <v>75.100122129234094</v>
      </c>
      <c r="P137" s="15">
        <f>INDEX(Table8[OPR],MATCH(H137,Table8[Team],0))</f>
        <v>106.113203413205</v>
      </c>
      <c r="Q137" s="17">
        <f>INDEX(Table8[APR],MATCH(C137,Table8[Team],0))+INDEX(Table8[APR],MATCH(D137,Table8[Team],0))+INDEX(Table8[APR],MATCH(E137,Table8[Team],0))</f>
        <v>47.968600523641697</v>
      </c>
      <c r="R137" s="15">
        <f>INDEX(Table8[TPR],MATCH(C137,Table8[Team],0))+INDEX(Table8[TPR],MATCH(D137,Table8[Team],0))+INDEX(Table8[TPR],MATCH(E137,Table8[Team],0))</f>
        <v>34.398443210344588</v>
      </c>
      <c r="S137" s="15">
        <f>INDEX(Table8[AsPR],MATCH(C137,Table8[Team],0))+INDEX(Table8[AsPR],MATCH(D137,Table8[Team],0))+INDEX(Table8[AsPR],MATCH(E137,Table8[Team],0))</f>
        <v>30.600170501776088</v>
      </c>
      <c r="T137" s="15">
        <f>INDEX(Table8[TCPR],MATCH(C137,Table8[Team],0))+INDEX(Table8[TCPR],MATCH(D137,Table8[Team],0))+INDEX(Table8[TCPR],MATCH(E137,Table8[Team],0))</f>
        <v>17.478146436296669</v>
      </c>
      <c r="U137" s="17">
        <f>INDEX(Table8[APR],MATCH(F137,Table8[Team],0))+INDEX(Table8[APR],MATCH(G137,Table8[Team],0))+INDEX(Table8[APR],MATCH(H137,Table8[Team],0))</f>
        <v>67.8142978666571</v>
      </c>
      <c r="V137" s="15">
        <f>INDEX(Table8[TPR],MATCH(F137,Table8[Team],0))+INDEX(Table8[TPR],MATCH(G137,Table8[Team],0))+INDEX(Table8[TPR],MATCH(H137,Table8[Team],0))</f>
        <v>41.501663515160082</v>
      </c>
      <c r="W137" s="15">
        <f>INDEX(Table8[AsPR],MATCH(F137,Table8[Team],0))+INDEX(Table8[AsPR],MATCH(G137,Table8[Team],0))+INDEX(Table8[AsPR],MATCH(H137,Table8[Team],0))</f>
        <v>61.359426060979672</v>
      </c>
      <c r="X137" s="16">
        <f>INDEX(Table8[TCPR],MATCH(F137,Table8[Team],0))+INDEX(Table8[TCPR],MATCH(G137,Table8[Team],0))+INDEX(Table8[TCPR],MATCH(H137,Table8[Team],0))</f>
        <v>27.539025866320809</v>
      </c>
    </row>
    <row r="138" spans="1:26">
      <c r="A138" s="4" t="s">
        <v>235</v>
      </c>
      <c r="B138" s="5">
        <v>137</v>
      </c>
      <c r="C138" s="13">
        <v>900</v>
      </c>
      <c r="D138" s="9">
        <v>2907</v>
      </c>
      <c r="E138" s="9">
        <v>3158</v>
      </c>
      <c r="F138" s="13">
        <v>2502</v>
      </c>
      <c r="G138" s="9">
        <v>3620</v>
      </c>
      <c r="H138" s="9">
        <v>229</v>
      </c>
      <c r="I138" s="17">
        <f t="shared" si="9"/>
        <v>202.4799992430373</v>
      </c>
      <c r="J138" s="15">
        <f t="shared" si="10"/>
        <v>112.653811477614</v>
      </c>
      <c r="K138" s="17">
        <f>INDEX(Table8[OPR],MATCH(C138,Table8[Team],0))</f>
        <v>65.380528721052499</v>
      </c>
      <c r="L138" s="15">
        <f>INDEX(Table8[OPR],MATCH(D138,Table8[Team],0))</f>
        <v>69.908905714088505</v>
      </c>
      <c r="M138" s="15">
        <f>INDEX(Table8[OPR],MATCH(E138,Table8[Team],0))</f>
        <v>67.190564807896294</v>
      </c>
      <c r="N138" s="17">
        <f>INDEX(Table8[OPR],MATCH(F138,Table8[Team],0))</f>
        <v>32.1014226271529</v>
      </c>
      <c r="O138" s="15">
        <f>INDEX(Table8[OPR],MATCH(G138,Table8[Team],0))</f>
        <v>66.477941636620798</v>
      </c>
      <c r="P138" s="15">
        <f>INDEX(Table8[OPR],MATCH(H138,Table8[Team],0))</f>
        <v>14.074447213840299</v>
      </c>
      <c r="Q138" s="17">
        <f>INDEX(Table8[APR],MATCH(C138,Table8[Team],0))+INDEX(Table8[APR],MATCH(D138,Table8[Team],0))+INDEX(Table8[APR],MATCH(E138,Table8[Team],0))</f>
        <v>61.6970753396009</v>
      </c>
      <c r="R138" s="15">
        <f>INDEX(Table8[TPR],MATCH(C138,Table8[Team],0))+INDEX(Table8[TPR],MATCH(D138,Table8[Team],0))+INDEX(Table8[TPR],MATCH(E138,Table8[Team],0))</f>
        <v>31.366543587044628</v>
      </c>
      <c r="S138" s="15">
        <f>INDEX(Table8[AsPR],MATCH(C138,Table8[Team],0))+INDEX(Table8[AsPR],MATCH(D138,Table8[Team],0))+INDEX(Table8[AsPR],MATCH(E138,Table8[Team],0))</f>
        <v>57.121123975719499</v>
      </c>
      <c r="T138" s="15">
        <f>INDEX(Table8[TCPR],MATCH(C138,Table8[Team],0))+INDEX(Table8[TCPR],MATCH(D138,Table8[Team],0))+INDEX(Table8[TCPR],MATCH(E138,Table8[Team],0))</f>
        <v>55.117028932716707</v>
      </c>
      <c r="U138" s="17">
        <f>INDEX(Table8[APR],MATCH(F138,Table8[Team],0))+INDEX(Table8[APR],MATCH(G138,Table8[Team],0))+INDEX(Table8[APR],MATCH(H138,Table8[Team],0))</f>
        <v>35.385568968708981</v>
      </c>
      <c r="V138" s="15">
        <f>INDEX(Table8[TPR],MATCH(F138,Table8[Team],0))+INDEX(Table8[TPR],MATCH(G138,Table8[Team],0))+INDEX(Table8[TPR],MATCH(H138,Table8[Team],0))</f>
        <v>51.653418785246245</v>
      </c>
      <c r="W138" s="15">
        <f>INDEX(Table8[AsPR],MATCH(F138,Table8[Team],0))+INDEX(Table8[AsPR],MATCH(G138,Table8[Team],0))+INDEX(Table8[AsPR],MATCH(H138,Table8[Team],0))</f>
        <v>8.1029424679831479</v>
      </c>
      <c r="X138" s="16">
        <f>INDEX(Table8[TCPR],MATCH(F138,Table8[Team],0))+INDEX(Table8[TCPR],MATCH(G138,Table8[Team],0))+INDEX(Table8[TCPR],MATCH(H138,Table8[Team],0))</f>
        <v>16.863221505471479</v>
      </c>
    </row>
    <row r="139" spans="1:26">
      <c r="A139" s="4" t="s">
        <v>236</v>
      </c>
      <c r="B139" s="5">
        <v>138</v>
      </c>
      <c r="C139" s="13">
        <v>2444</v>
      </c>
      <c r="D139" s="9">
        <v>2180</v>
      </c>
      <c r="E139" s="9">
        <v>2590</v>
      </c>
      <c r="F139" s="13">
        <v>1477</v>
      </c>
      <c r="G139" s="9">
        <v>4944</v>
      </c>
      <c r="H139" s="9">
        <v>422</v>
      </c>
      <c r="I139" s="17">
        <f t="shared" si="9"/>
        <v>185.8020906952583</v>
      </c>
      <c r="J139" s="15">
        <f t="shared" si="10"/>
        <v>185.65976216870217</v>
      </c>
      <c r="K139" s="17">
        <f>INDEX(Table8[OPR],MATCH(C139,Table8[Team],0))</f>
        <v>12.0786568671361</v>
      </c>
      <c r="L139" s="15">
        <f>INDEX(Table8[OPR],MATCH(D139,Table8[Team],0))</f>
        <v>69.718310551947198</v>
      </c>
      <c r="M139" s="15">
        <f>INDEX(Table8[OPR],MATCH(E139,Table8[Team],0))</f>
        <v>104.005123276175</v>
      </c>
      <c r="N139" s="17">
        <f>INDEX(Table8[OPR],MATCH(F139,Table8[Team],0))</f>
        <v>108.29061524989299</v>
      </c>
      <c r="O139" s="15">
        <f>INDEX(Table8[OPR],MATCH(G139,Table8[Team],0))</f>
        <v>61.690907712806798</v>
      </c>
      <c r="P139" s="15">
        <f>INDEX(Table8[OPR],MATCH(H139,Table8[Team],0))</f>
        <v>15.678239206002401</v>
      </c>
      <c r="Q139" s="17">
        <f>INDEX(Table8[APR],MATCH(C139,Table8[Team],0))+INDEX(Table8[APR],MATCH(D139,Table8[Team],0))+INDEX(Table8[APR],MATCH(E139,Table8[Team],0))</f>
        <v>71.413227954631552</v>
      </c>
      <c r="R139" s="15">
        <f>INDEX(Table8[TPR],MATCH(C139,Table8[Team],0))+INDEX(Table8[TPR],MATCH(D139,Table8[Team],0))+INDEX(Table8[TPR],MATCH(E139,Table8[Team],0))</f>
        <v>43.966627671504583</v>
      </c>
      <c r="S139" s="15">
        <f>INDEX(Table8[AsPR],MATCH(C139,Table8[Team],0))+INDEX(Table8[AsPR],MATCH(D139,Table8[Team],0))+INDEX(Table8[AsPR],MATCH(E139,Table8[Team],0))</f>
        <v>49.906311112027169</v>
      </c>
      <c r="T139" s="15">
        <f>INDEX(Table8[TCPR],MATCH(C139,Table8[Team],0))+INDEX(Table8[TCPR],MATCH(D139,Table8[Team],0))+INDEX(Table8[TCPR],MATCH(E139,Table8[Team],0))</f>
        <v>20.870113595748364</v>
      </c>
      <c r="U139" s="17">
        <f>INDEX(Table8[APR],MATCH(F139,Table8[Team],0))+INDEX(Table8[APR],MATCH(G139,Table8[Team],0))+INDEX(Table8[APR],MATCH(H139,Table8[Team],0))</f>
        <v>37.900380060075598</v>
      </c>
      <c r="V139" s="15">
        <f>INDEX(Table8[TPR],MATCH(F139,Table8[Team],0))+INDEX(Table8[TPR],MATCH(G139,Table8[Team],0))+INDEX(Table8[TPR],MATCH(H139,Table8[Team],0))</f>
        <v>64.35105561306851</v>
      </c>
      <c r="W139" s="15">
        <f>INDEX(Table8[AsPR],MATCH(F139,Table8[Team],0))+INDEX(Table8[AsPR],MATCH(G139,Table8[Team],0))+INDEX(Table8[AsPR],MATCH(H139,Table8[Team],0))</f>
        <v>70.624404947752609</v>
      </c>
      <c r="X139" s="16">
        <f>INDEX(Table8[TCPR],MATCH(F139,Table8[Team],0))+INDEX(Table8[TCPR],MATCH(G139,Table8[Team],0))+INDEX(Table8[TCPR],MATCH(H139,Table8[Team],0))</f>
        <v>14.797832998231399</v>
      </c>
    </row>
    <row r="140" spans="1:26">
      <c r="A140" s="4" t="s">
        <v>237</v>
      </c>
      <c r="B140" s="5">
        <v>139</v>
      </c>
      <c r="C140" s="13">
        <v>4914</v>
      </c>
      <c r="D140" s="9">
        <v>4265</v>
      </c>
      <c r="E140" s="9">
        <v>4547</v>
      </c>
      <c r="F140" s="13">
        <v>4499</v>
      </c>
      <c r="G140" s="9">
        <v>3211</v>
      </c>
      <c r="H140" s="9">
        <v>3525</v>
      </c>
      <c r="I140" s="17">
        <f t="shared" si="9"/>
        <v>168.41936266918319</v>
      </c>
      <c r="J140" s="15">
        <f t="shared" si="10"/>
        <v>130.81731164810691</v>
      </c>
      <c r="K140" s="17">
        <f>INDEX(Table8[OPR],MATCH(C140,Table8[Team],0))</f>
        <v>70.246171703128596</v>
      </c>
      <c r="L140" s="15">
        <f>INDEX(Table8[OPR],MATCH(D140,Table8[Team],0))</f>
        <v>70.579318958169395</v>
      </c>
      <c r="M140" s="15">
        <f>INDEX(Table8[OPR],MATCH(E140,Table8[Team],0))</f>
        <v>27.593872007885199</v>
      </c>
      <c r="N140" s="17">
        <f>INDEX(Table8[OPR],MATCH(F140,Table8[Team],0))</f>
        <v>23.107509149750499</v>
      </c>
      <c r="O140" s="15">
        <f>INDEX(Table8[OPR],MATCH(G140,Table8[Team],0))</f>
        <v>39.902663282415098</v>
      </c>
      <c r="P140" s="15">
        <f>INDEX(Table8[OPR],MATCH(H140,Table8[Team],0))</f>
        <v>67.807139215941305</v>
      </c>
      <c r="Q140" s="17">
        <f>INDEX(Table8[APR],MATCH(C140,Table8[Team],0))+INDEX(Table8[APR],MATCH(D140,Table8[Team],0))+INDEX(Table8[APR],MATCH(E140,Table8[Team],0))</f>
        <v>46.458451514019103</v>
      </c>
      <c r="R140" s="15">
        <f>INDEX(Table8[TPR],MATCH(C140,Table8[Team],0))+INDEX(Table8[TPR],MATCH(D140,Table8[Team],0))+INDEX(Table8[TPR],MATCH(E140,Table8[Team],0))</f>
        <v>28.102706285959762</v>
      </c>
      <c r="S140" s="15">
        <f>INDEX(Table8[AsPR],MATCH(C140,Table8[Team],0))+INDEX(Table8[AsPR],MATCH(D140,Table8[Team],0))+INDEX(Table8[AsPR],MATCH(E140,Table8[Team],0))</f>
        <v>58.461970320341209</v>
      </c>
      <c r="T140" s="15">
        <f>INDEX(Table8[TCPR],MATCH(C140,Table8[Team],0))+INDEX(Table8[TCPR],MATCH(D140,Table8[Team],0))+INDEX(Table8[TCPR],MATCH(E140,Table8[Team],0))</f>
        <v>35.606085631545866</v>
      </c>
      <c r="U140" s="17">
        <f>INDEX(Table8[APR],MATCH(F140,Table8[Team],0))+INDEX(Table8[APR],MATCH(G140,Table8[Team],0))+INDEX(Table8[APR],MATCH(H140,Table8[Team],0))</f>
        <v>49.945646796743404</v>
      </c>
      <c r="V140" s="15">
        <f>INDEX(Table8[TPR],MATCH(F140,Table8[Team],0))+INDEX(Table8[TPR],MATCH(G140,Table8[Team],0))+INDEX(Table8[TPR],MATCH(H140,Table8[Team],0))</f>
        <v>18.448977724073259</v>
      </c>
      <c r="W140" s="15">
        <f>INDEX(Table8[AsPR],MATCH(F140,Table8[Team],0))+INDEX(Table8[AsPR],MATCH(G140,Table8[Team],0))+INDEX(Table8[AsPR],MATCH(H140,Table8[Team],0))</f>
        <v>37.482662720544361</v>
      </c>
      <c r="X140" s="16">
        <f>INDEX(Table8[TCPR],MATCH(F140,Table8[Team],0))+INDEX(Table8[TCPR],MATCH(G140,Table8[Team],0))+INDEX(Table8[TCPR],MATCH(H140,Table8[Team],0))</f>
        <v>16.40264019668658</v>
      </c>
    </row>
    <row r="141" spans="1:26">
      <c r="A141" s="4" t="s">
        <v>238</v>
      </c>
      <c r="B141" s="5">
        <v>140</v>
      </c>
      <c r="C141" s="13">
        <v>1519</v>
      </c>
      <c r="D141" s="9">
        <v>527</v>
      </c>
      <c r="E141" s="9">
        <v>2067</v>
      </c>
      <c r="F141" s="13">
        <v>4583</v>
      </c>
      <c r="G141" s="9">
        <v>4010</v>
      </c>
      <c r="H141" s="9">
        <v>103</v>
      </c>
      <c r="I141" s="17">
        <f t="shared" si="9"/>
        <v>186.0065057973618</v>
      </c>
      <c r="J141" s="15">
        <f t="shared" si="10"/>
        <v>43.407576177119502</v>
      </c>
      <c r="K141" s="17">
        <f>INDEX(Table8[OPR],MATCH(C141,Table8[Team],0))</f>
        <v>87.812226915965297</v>
      </c>
      <c r="L141" s="15">
        <f>INDEX(Table8[OPR],MATCH(D141,Table8[Team],0))</f>
        <v>26.629364119531399</v>
      </c>
      <c r="M141" s="15">
        <f>INDEX(Table8[OPR],MATCH(E141,Table8[Team],0))</f>
        <v>71.564914761865097</v>
      </c>
      <c r="N141" s="17">
        <f>INDEX(Table8[OPR],MATCH(F141,Table8[Team],0))</f>
        <v>20.673548353436502</v>
      </c>
      <c r="O141" s="15">
        <f>INDEX(Table8[OPR],MATCH(G141,Table8[Team],0))</f>
        <v>-11.904702364798901</v>
      </c>
      <c r="P141" s="15">
        <f>INDEX(Table8[OPR],MATCH(H141,Table8[Team],0))</f>
        <v>34.638730188481901</v>
      </c>
      <c r="Q141" s="17">
        <f>INDEX(Table8[APR],MATCH(C141,Table8[Team],0))+INDEX(Table8[APR],MATCH(D141,Table8[Team],0))+INDEX(Table8[APR],MATCH(E141,Table8[Team],0))</f>
        <v>61.473378912743001</v>
      </c>
      <c r="R141" s="15">
        <f>INDEX(Table8[TPR],MATCH(C141,Table8[Team],0))+INDEX(Table8[TPR],MATCH(D141,Table8[Team],0))+INDEX(Table8[TPR],MATCH(E141,Table8[Team],0))</f>
        <v>51.906150181578212</v>
      </c>
      <c r="S141" s="15">
        <f>INDEX(Table8[AsPR],MATCH(C141,Table8[Team],0))+INDEX(Table8[AsPR],MATCH(D141,Table8[Team],0))+INDEX(Table8[AsPR],MATCH(E141,Table8[Team],0))</f>
        <v>37.178479551733489</v>
      </c>
      <c r="T141" s="15">
        <f>INDEX(Table8[TCPR],MATCH(C141,Table8[Team],0))+INDEX(Table8[TCPR],MATCH(D141,Table8[Team],0))+INDEX(Table8[TCPR],MATCH(E141,Table8[Team],0))</f>
        <v>37.665440760472478</v>
      </c>
      <c r="U141" s="17">
        <f>INDEX(Table8[APR],MATCH(F141,Table8[Team],0))+INDEX(Table8[APR],MATCH(G141,Table8[Team],0))+INDEX(Table8[APR],MATCH(H141,Table8[Team],0))</f>
        <v>32.045922583917232</v>
      </c>
      <c r="V141" s="15">
        <f>INDEX(Table8[TPR],MATCH(F141,Table8[Team],0))+INDEX(Table8[TPR],MATCH(G141,Table8[Team],0))+INDEX(Table8[TPR],MATCH(H141,Table8[Team],0))</f>
        <v>-11.458338442820951</v>
      </c>
      <c r="W141" s="15">
        <f>INDEX(Table8[AsPR],MATCH(F141,Table8[Team],0))+INDEX(Table8[AsPR],MATCH(G141,Table8[Team],0))+INDEX(Table8[AsPR],MATCH(H141,Table8[Team],0))</f>
        <v>9.8183538798674004</v>
      </c>
      <c r="X141" s="16">
        <f>INDEX(Table8[TCPR],MATCH(F141,Table8[Team],0))+INDEX(Table8[TCPR],MATCH(G141,Table8[Team],0))+INDEX(Table8[TCPR],MATCH(H141,Table8[Team],0))</f>
        <v>12.764957015089779</v>
      </c>
    </row>
    <row r="142" spans="1:26">
      <c r="A142" s="4" t="s">
        <v>239</v>
      </c>
      <c r="B142" s="5">
        <v>141</v>
      </c>
      <c r="C142" s="13">
        <v>484</v>
      </c>
      <c r="D142" s="9">
        <v>4930</v>
      </c>
      <c r="E142" s="9">
        <v>2202</v>
      </c>
      <c r="F142" s="13">
        <v>195</v>
      </c>
      <c r="G142" s="9">
        <v>5196</v>
      </c>
      <c r="H142" s="9">
        <v>3616</v>
      </c>
      <c r="I142" s="17">
        <f t="shared" si="9"/>
        <v>143.7961752434328</v>
      </c>
      <c r="J142" s="15">
        <f t="shared" si="10"/>
        <v>146.76663134494942</v>
      </c>
      <c r="K142" s="17">
        <f>INDEX(Table8[OPR],MATCH(C142,Table8[Team],0))</f>
        <v>52.286638912327703</v>
      </c>
      <c r="L142" s="15">
        <f>INDEX(Table8[OPR],MATCH(D142,Table8[Team],0))</f>
        <v>47.920990918616702</v>
      </c>
      <c r="M142" s="15">
        <f>INDEX(Table8[OPR],MATCH(E142,Table8[Team],0))</f>
        <v>43.588545412488401</v>
      </c>
      <c r="N142" s="17">
        <f>INDEX(Table8[OPR],MATCH(F142,Table8[Team],0))</f>
        <v>99.564491357882403</v>
      </c>
      <c r="O142" s="15">
        <f>INDEX(Table8[OPR],MATCH(G142,Table8[Team],0))</f>
        <v>26.4641022383916</v>
      </c>
      <c r="P142" s="15">
        <f>INDEX(Table8[OPR],MATCH(H142,Table8[Team],0))</f>
        <v>20.738037748675399</v>
      </c>
      <c r="Q142" s="17">
        <f>INDEX(Table8[APR],MATCH(C142,Table8[Team],0))+INDEX(Table8[APR],MATCH(D142,Table8[Team],0))+INDEX(Table8[APR],MATCH(E142,Table8[Team],0))</f>
        <v>64.584764158934604</v>
      </c>
      <c r="R142" s="15">
        <f>INDEX(Table8[TPR],MATCH(C142,Table8[Team],0))+INDEX(Table8[TPR],MATCH(D142,Table8[Team],0))+INDEX(Table8[TPR],MATCH(E142,Table8[Team],0))</f>
        <v>10.130294905482751</v>
      </c>
      <c r="S142" s="15">
        <f>INDEX(Table8[AsPR],MATCH(C142,Table8[Team],0))+INDEX(Table8[AsPR],MATCH(D142,Table8[Team],0))+INDEX(Table8[AsPR],MATCH(E142,Table8[Team],0))</f>
        <v>37.18636998377918</v>
      </c>
      <c r="T142" s="15">
        <f>INDEX(Table8[TCPR],MATCH(C142,Table8[Team],0))+INDEX(Table8[TCPR],MATCH(D142,Table8[Team],0))+INDEX(Table8[TCPR],MATCH(E142,Table8[Team],0))</f>
        <v>34.036103364411481</v>
      </c>
      <c r="U142" s="17">
        <f>INDEX(Table8[APR],MATCH(F142,Table8[Team],0))+INDEX(Table8[APR],MATCH(G142,Table8[Team],0))+INDEX(Table8[APR],MATCH(H142,Table8[Team],0))</f>
        <v>48.6221930042108</v>
      </c>
      <c r="V142" s="15">
        <f>INDEX(Table8[TPR],MATCH(F142,Table8[Team],0))+INDEX(Table8[TPR],MATCH(G142,Table8[Team],0))+INDEX(Table8[TPR],MATCH(H142,Table8[Team],0))</f>
        <v>38.626148425120441</v>
      </c>
      <c r="W142" s="15">
        <f>INDEX(Table8[AsPR],MATCH(F142,Table8[Team],0))+INDEX(Table8[AsPR],MATCH(G142,Table8[Team],0))+INDEX(Table8[AsPR],MATCH(H142,Table8[Team],0))</f>
        <v>28.842014217204081</v>
      </c>
      <c r="X142" s="16">
        <f>INDEX(Table8[TCPR],MATCH(F142,Table8[Team],0))+INDEX(Table8[TCPR],MATCH(G142,Table8[Team],0))+INDEX(Table8[TCPR],MATCH(H142,Table8[Team],0))</f>
        <v>28.521801681883403</v>
      </c>
    </row>
    <row r="143" spans="1:26">
      <c r="A143" s="4" t="s">
        <v>240</v>
      </c>
      <c r="B143" s="5">
        <v>142</v>
      </c>
      <c r="C143" s="13">
        <v>1918</v>
      </c>
      <c r="D143" s="9">
        <v>4911</v>
      </c>
      <c r="E143" s="9">
        <v>2996</v>
      </c>
      <c r="F143" s="13">
        <v>5299</v>
      </c>
      <c r="G143" s="9">
        <v>3997</v>
      </c>
      <c r="H143" s="9">
        <v>5134</v>
      </c>
      <c r="I143" s="17">
        <f t="shared" si="9"/>
        <v>237.41313339751179</v>
      </c>
      <c r="J143" s="15">
        <f t="shared" si="10"/>
        <v>52.220104208522443</v>
      </c>
      <c r="K143" s="17">
        <f>INDEX(Table8[OPR],MATCH(C143,Table8[Team],0))</f>
        <v>105.471607703666</v>
      </c>
      <c r="L143" s="15">
        <f>INDEX(Table8[OPR],MATCH(D143,Table8[Team],0))</f>
        <v>81.657599787429206</v>
      </c>
      <c r="M143" s="15">
        <f>INDEX(Table8[OPR],MATCH(E143,Table8[Team],0))</f>
        <v>50.283925906416599</v>
      </c>
      <c r="N143" s="17">
        <f>INDEX(Table8[OPR],MATCH(F143,Table8[Team],0))</f>
        <v>34.263483283998397</v>
      </c>
      <c r="O143" s="15">
        <f>INDEX(Table8[OPR],MATCH(G143,Table8[Team],0))</f>
        <v>19.291634221242401</v>
      </c>
      <c r="P143" s="15">
        <f>INDEX(Table8[OPR],MATCH(H143,Table8[Team],0))</f>
        <v>-1.3350132967183601</v>
      </c>
      <c r="Q143" s="17">
        <f>INDEX(Table8[APR],MATCH(C143,Table8[Team],0))+INDEX(Table8[APR],MATCH(D143,Table8[Team],0))+INDEX(Table8[APR],MATCH(E143,Table8[Team],0))</f>
        <v>69.2896972123974</v>
      </c>
      <c r="R143" s="15">
        <f>INDEX(Table8[TPR],MATCH(C143,Table8[Team],0))+INDEX(Table8[TPR],MATCH(D143,Table8[Team],0))+INDEX(Table8[TPR],MATCH(E143,Table8[Team],0))</f>
        <v>80.638054104908491</v>
      </c>
      <c r="S143" s="15">
        <f>INDEX(Table8[AsPR],MATCH(C143,Table8[Team],0))+INDEX(Table8[AsPR],MATCH(D143,Table8[Team],0))+INDEX(Table8[AsPR],MATCH(E143,Table8[Team],0))</f>
        <v>58.595743128364305</v>
      </c>
      <c r="T143" s="15">
        <f>INDEX(Table8[TCPR],MATCH(C143,Table8[Team],0))+INDEX(Table8[TCPR],MATCH(D143,Table8[Team],0))+INDEX(Table8[TCPR],MATCH(E143,Table8[Team],0))</f>
        <v>33.051916254166557</v>
      </c>
      <c r="U143" s="17">
        <f>INDEX(Table8[APR],MATCH(F143,Table8[Team],0))+INDEX(Table8[APR],MATCH(G143,Table8[Team],0))+INDEX(Table8[APR],MATCH(H143,Table8[Team],0))</f>
        <v>12.392821397514162</v>
      </c>
      <c r="V143" s="15">
        <f>INDEX(Table8[TPR],MATCH(F143,Table8[Team],0))+INDEX(Table8[TPR],MATCH(G143,Table8[Team],0))+INDEX(Table8[TPR],MATCH(H143,Table8[Team],0))</f>
        <v>9.9425026821555598</v>
      </c>
      <c r="W143" s="15">
        <f>INDEX(Table8[AsPR],MATCH(F143,Table8[Team],0))+INDEX(Table8[AsPR],MATCH(G143,Table8[Team],0))+INDEX(Table8[AsPR],MATCH(H143,Table8[Team],0))</f>
        <v>21.214143286325239</v>
      </c>
      <c r="X143" s="16">
        <f>INDEX(Table8[TCPR],MATCH(F143,Table8[Team],0))+INDEX(Table8[TCPR],MATCH(G143,Table8[Team],0))+INDEX(Table8[TCPR],MATCH(H143,Table8[Team],0))</f>
        <v>9.5827564027042058</v>
      </c>
    </row>
    <row r="144" spans="1:26">
      <c r="A144" s="4" t="s">
        <v>241</v>
      </c>
      <c r="B144" s="5">
        <v>143</v>
      </c>
      <c r="C144" s="13">
        <v>548</v>
      </c>
      <c r="D144" s="9">
        <v>2056</v>
      </c>
      <c r="E144" s="9">
        <v>2341</v>
      </c>
      <c r="F144" s="13">
        <v>2158</v>
      </c>
      <c r="G144" s="9">
        <v>20</v>
      </c>
      <c r="H144" s="9">
        <v>1662</v>
      </c>
      <c r="I144" s="17">
        <f t="shared" si="9"/>
        <v>235.31639459468298</v>
      </c>
      <c r="J144" s="15">
        <f t="shared" si="10"/>
        <v>154.25272825425458</v>
      </c>
      <c r="K144" s="17">
        <f>INDEX(Table8[OPR],MATCH(C144,Table8[Team],0))</f>
        <v>66.733722202915999</v>
      </c>
      <c r="L144" s="15">
        <f>INDEX(Table8[OPR],MATCH(D144,Table8[Team],0))</f>
        <v>120.260927606507</v>
      </c>
      <c r="M144" s="15">
        <f>INDEX(Table8[OPR],MATCH(E144,Table8[Team],0))</f>
        <v>48.321744785260002</v>
      </c>
      <c r="N144" s="17">
        <f>INDEX(Table8[OPR],MATCH(F144,Table8[Team],0))</f>
        <v>62.116145468289098</v>
      </c>
      <c r="O144" s="15">
        <f>INDEX(Table8[OPR],MATCH(G144,Table8[Team],0))</f>
        <v>68.066431067761499</v>
      </c>
      <c r="P144" s="15">
        <f>INDEX(Table8[OPR],MATCH(H144,Table8[Team],0))</f>
        <v>24.070151718203999</v>
      </c>
      <c r="Q144" s="17">
        <f>INDEX(Table8[APR],MATCH(C144,Table8[Team],0))+INDEX(Table8[APR],MATCH(D144,Table8[Team],0))+INDEX(Table8[APR],MATCH(E144,Table8[Team],0))</f>
        <v>61.543114970974145</v>
      </c>
      <c r="R144" s="15">
        <f>INDEX(Table8[TPR],MATCH(C144,Table8[Team],0))+INDEX(Table8[TPR],MATCH(D144,Table8[Team],0))+INDEX(Table8[TPR],MATCH(E144,Table8[Team],0))</f>
        <v>75.420878245577498</v>
      </c>
      <c r="S144" s="15">
        <f>INDEX(Table8[AsPR],MATCH(C144,Table8[Team],0))+INDEX(Table8[AsPR],MATCH(D144,Table8[Team],0))+INDEX(Table8[AsPR],MATCH(E144,Table8[Team],0))</f>
        <v>57.362636301763644</v>
      </c>
      <c r="T144" s="15">
        <f>INDEX(Table8[TCPR],MATCH(C144,Table8[Team],0))+INDEX(Table8[TCPR],MATCH(D144,Table8[Team],0))+INDEX(Table8[TCPR],MATCH(E144,Table8[Team],0))</f>
        <v>43.013522037412748</v>
      </c>
      <c r="U144" s="17">
        <f>INDEX(Table8[APR],MATCH(F144,Table8[Team],0))+INDEX(Table8[APR],MATCH(G144,Table8[Team],0))+INDEX(Table8[APR],MATCH(H144,Table8[Team],0))</f>
        <v>39.874380755305104</v>
      </c>
      <c r="V144" s="15">
        <f>INDEX(Table8[TPR],MATCH(F144,Table8[Team],0))+INDEX(Table8[TPR],MATCH(G144,Table8[Team],0))+INDEX(Table8[TPR],MATCH(H144,Table8[Team],0))</f>
        <v>68.349120866344407</v>
      </c>
      <c r="W144" s="15">
        <f>INDEX(Table8[AsPR],MATCH(F144,Table8[Team],0))+INDEX(Table8[AsPR],MATCH(G144,Table8[Team],0))+INDEX(Table8[AsPR],MATCH(H144,Table8[Team],0))</f>
        <v>25.268116977178828</v>
      </c>
      <c r="X144" s="16">
        <f>INDEX(Table8[TCPR],MATCH(F144,Table8[Team],0))+INDEX(Table8[TCPR],MATCH(G144,Table8[Team],0))+INDEX(Table8[TCPR],MATCH(H144,Table8[Team],0))</f>
        <v>23.871498476615308</v>
      </c>
    </row>
    <row r="145" spans="1:24">
      <c r="A145" s="4" t="s">
        <v>242</v>
      </c>
      <c r="B145" s="5">
        <v>144</v>
      </c>
      <c r="C145" s="13">
        <v>2137</v>
      </c>
      <c r="D145" s="9">
        <v>2959</v>
      </c>
      <c r="E145" s="9">
        <v>399</v>
      </c>
      <c r="F145" s="13">
        <v>5123</v>
      </c>
      <c r="G145" s="9">
        <v>4013</v>
      </c>
      <c r="H145" s="9">
        <v>1625</v>
      </c>
      <c r="I145" s="17">
        <f t="shared" si="9"/>
        <v>245.9247096568651</v>
      </c>
      <c r="J145" s="15">
        <f t="shared" si="10"/>
        <v>150.75052301413507</v>
      </c>
      <c r="K145" s="17">
        <f>INDEX(Table8[OPR],MATCH(C145,Table8[Team],0))</f>
        <v>87.371123904326197</v>
      </c>
      <c r="L145" s="15">
        <f>INDEX(Table8[OPR],MATCH(D145,Table8[Team],0))</f>
        <v>88.051911663133893</v>
      </c>
      <c r="M145" s="15">
        <f>INDEX(Table8[OPR],MATCH(E145,Table8[Team],0))</f>
        <v>70.501674089405</v>
      </c>
      <c r="N145" s="17">
        <f>INDEX(Table8[OPR],MATCH(F145,Table8[Team],0))</f>
        <v>8.1270174339541494</v>
      </c>
      <c r="O145" s="15">
        <f>INDEX(Table8[OPR],MATCH(G145,Table8[Team],0))</f>
        <v>11.7993755478469</v>
      </c>
      <c r="P145" s="15">
        <f>INDEX(Table8[OPR],MATCH(H145,Table8[Team],0))</f>
        <v>130.82413003233401</v>
      </c>
      <c r="Q145" s="17">
        <f>INDEX(Table8[APR],MATCH(C145,Table8[Team],0))+INDEX(Table8[APR],MATCH(D145,Table8[Team],0))+INDEX(Table8[APR],MATCH(E145,Table8[Team],0))</f>
        <v>80.5027824411588</v>
      </c>
      <c r="R145" s="15">
        <f>INDEX(Table8[TPR],MATCH(C145,Table8[Team],0))+INDEX(Table8[TPR],MATCH(D145,Table8[Team],0))+INDEX(Table8[TPR],MATCH(E145,Table8[Team],0))</f>
        <v>58.702474672573679</v>
      </c>
      <c r="S145" s="15">
        <f>INDEX(Table8[AsPR],MATCH(C145,Table8[Team],0))+INDEX(Table8[AsPR],MATCH(D145,Table8[Team],0))+INDEX(Table8[AsPR],MATCH(E145,Table8[Team],0))</f>
        <v>73.770626212478803</v>
      </c>
      <c r="T145" s="15">
        <f>INDEX(Table8[TCPR],MATCH(C145,Table8[Team],0))+INDEX(Table8[TCPR],MATCH(D145,Table8[Team],0))+INDEX(Table8[TCPR],MATCH(E145,Table8[Team],0))</f>
        <v>32.621512035353547</v>
      </c>
      <c r="U145" s="17">
        <f>INDEX(Table8[APR],MATCH(F145,Table8[Team],0))+INDEX(Table8[APR],MATCH(G145,Table8[Team],0))+INDEX(Table8[APR],MATCH(H145,Table8[Team],0))</f>
        <v>49.341631089313786</v>
      </c>
      <c r="V145" s="15">
        <f>INDEX(Table8[TPR],MATCH(F145,Table8[Team],0))+INDEX(Table8[TPR],MATCH(G145,Table8[Team],0))+INDEX(Table8[TPR],MATCH(H145,Table8[Team],0))</f>
        <v>60.553115036626352</v>
      </c>
      <c r="W145" s="15">
        <f>INDEX(Table8[AsPR],MATCH(F145,Table8[Team],0))+INDEX(Table8[AsPR],MATCH(G145,Table8[Team],0))+INDEX(Table8[AsPR],MATCH(H145,Table8[Team],0))</f>
        <v>18.39929736655813</v>
      </c>
      <c r="X145" s="16">
        <f>INDEX(Table8[TCPR],MATCH(F145,Table8[Team],0))+INDEX(Table8[TCPR],MATCH(G145,Table8[Team],0))+INDEX(Table8[TCPR],MATCH(H145,Table8[Team],0))</f>
        <v>28.046282517946569</v>
      </c>
    </row>
    <row r="146" spans="1:24">
      <c r="A146" s="4" t="s">
        <v>243</v>
      </c>
      <c r="B146" s="5">
        <v>145</v>
      </c>
      <c r="C146" s="13">
        <v>1816</v>
      </c>
      <c r="D146" s="9">
        <v>334</v>
      </c>
      <c r="E146" s="9">
        <v>5030</v>
      </c>
      <c r="F146" s="13">
        <v>1538</v>
      </c>
      <c r="G146" s="9">
        <v>2485</v>
      </c>
      <c r="H146" s="9">
        <v>3318</v>
      </c>
      <c r="I146" s="17">
        <f t="shared" si="9"/>
        <v>188.55422037300201</v>
      </c>
      <c r="J146" s="15">
        <f t="shared" si="10"/>
        <v>252.92944509468228</v>
      </c>
      <c r="K146" s="17">
        <f>INDEX(Table8[OPR],MATCH(C146,Table8[Team],0))</f>
        <v>71.758295074300605</v>
      </c>
      <c r="L146" s="15">
        <f>INDEX(Table8[OPR],MATCH(D146,Table8[Team],0))</f>
        <v>72.119257098270793</v>
      </c>
      <c r="M146" s="15">
        <f>INDEX(Table8[OPR],MATCH(E146,Table8[Team],0))</f>
        <v>44.676668200430598</v>
      </c>
      <c r="N146" s="17">
        <f>INDEX(Table8[OPR],MATCH(F146,Table8[Team],0))</f>
        <v>84.869011257695902</v>
      </c>
      <c r="O146" s="15">
        <f>INDEX(Table8[OPR],MATCH(G146,Table8[Team],0))</f>
        <v>107.93311288193399</v>
      </c>
      <c r="P146" s="15">
        <f>INDEX(Table8[OPR],MATCH(H146,Table8[Team],0))</f>
        <v>60.127320955052397</v>
      </c>
      <c r="Q146" s="17">
        <f>INDEX(Table8[APR],MATCH(C146,Table8[Team],0))+INDEX(Table8[APR],MATCH(D146,Table8[Team],0))+INDEX(Table8[APR],MATCH(E146,Table8[Team],0))</f>
        <v>35.926865519196198</v>
      </c>
      <c r="R146" s="15">
        <f>INDEX(Table8[TPR],MATCH(C146,Table8[Team],0))+INDEX(Table8[TPR],MATCH(D146,Table8[Team],0))+INDEX(Table8[TPR],MATCH(E146,Table8[Team],0))</f>
        <v>78.855268852574397</v>
      </c>
      <c r="S146" s="15">
        <f>INDEX(Table8[AsPR],MATCH(C146,Table8[Team],0))+INDEX(Table8[AsPR],MATCH(D146,Table8[Team],0))+INDEX(Table8[AsPR],MATCH(E146,Table8[Team],0))</f>
        <v>34.224009993519068</v>
      </c>
      <c r="T146" s="15">
        <f>INDEX(Table8[TCPR],MATCH(C146,Table8[Team],0))+INDEX(Table8[TCPR],MATCH(D146,Table8[Team],0))+INDEX(Table8[TCPR],MATCH(E146,Table8[Team],0))</f>
        <v>38.411435561154718</v>
      </c>
      <c r="U146" s="17">
        <f>INDEX(Table8[APR],MATCH(F146,Table8[Team],0))+INDEX(Table8[APR],MATCH(G146,Table8[Team],0))+INDEX(Table8[APR],MATCH(H146,Table8[Team],0))</f>
        <v>58.893595489967893</v>
      </c>
      <c r="V146" s="15">
        <f>INDEX(Table8[TPR],MATCH(F146,Table8[Team],0))+INDEX(Table8[TPR],MATCH(G146,Table8[Team],0))+INDEX(Table8[TPR],MATCH(H146,Table8[Team],0))</f>
        <v>102.11443570820019</v>
      </c>
      <c r="W146" s="15">
        <f>INDEX(Table8[AsPR],MATCH(F146,Table8[Team],0))+INDEX(Table8[AsPR],MATCH(G146,Table8[Team],0))+INDEX(Table8[AsPR],MATCH(H146,Table8[Team],0))</f>
        <v>52.592445495760096</v>
      </c>
      <c r="X146" s="16">
        <f>INDEX(Table8[TCPR],MATCH(F146,Table8[Team],0))+INDEX(Table8[TCPR],MATCH(G146,Table8[Team],0))+INDEX(Table8[TCPR],MATCH(H146,Table8[Team],0))</f>
        <v>40.27917406543645</v>
      </c>
    </row>
    <row r="147" spans="1:24">
      <c r="A147" s="4" t="s">
        <v>244</v>
      </c>
      <c r="B147" s="5">
        <v>146</v>
      </c>
      <c r="C147" s="13">
        <v>5006</v>
      </c>
      <c r="D147" s="9">
        <v>5288</v>
      </c>
      <c r="E147" s="9">
        <v>4950</v>
      </c>
      <c r="F147" s="13">
        <v>2500</v>
      </c>
      <c r="G147" s="9">
        <v>33</v>
      </c>
      <c r="H147" s="9">
        <v>175</v>
      </c>
      <c r="I147" s="17">
        <f t="shared" si="9"/>
        <v>60.88686113754779</v>
      </c>
      <c r="J147" s="15">
        <f t="shared" si="10"/>
        <v>212.7215582253358</v>
      </c>
      <c r="K147" s="17">
        <f>INDEX(Table8[OPR],MATCH(C147,Table8[Team],0))</f>
        <v>40.6916968227249</v>
      </c>
      <c r="L147" s="15">
        <f>INDEX(Table8[OPR],MATCH(D147,Table8[Team],0))</f>
        <v>13.773273463858301</v>
      </c>
      <c r="M147" s="15">
        <f>INDEX(Table8[OPR],MATCH(E147,Table8[Team],0))</f>
        <v>6.4218908509645898</v>
      </c>
      <c r="N147" s="17">
        <f>INDEX(Table8[OPR],MATCH(F147,Table8[Team],0))</f>
        <v>23.409150218802299</v>
      </c>
      <c r="O147" s="15">
        <f>INDEX(Table8[OPR],MATCH(G147,Table8[Team],0))</f>
        <v>106.637562610092</v>
      </c>
      <c r="P147" s="15">
        <f>INDEX(Table8[OPR],MATCH(H147,Table8[Team],0))</f>
        <v>82.674845396441498</v>
      </c>
      <c r="Q147" s="17">
        <f>INDEX(Table8[APR],MATCH(C147,Table8[Team],0))+INDEX(Table8[APR],MATCH(D147,Table8[Team],0))+INDEX(Table8[APR],MATCH(E147,Table8[Team],0))</f>
        <v>12.948344210291541</v>
      </c>
      <c r="R147" s="15">
        <f>INDEX(Table8[TPR],MATCH(C147,Table8[Team],0))+INDEX(Table8[TPR],MATCH(D147,Table8[Team],0))+INDEX(Table8[TPR],MATCH(E147,Table8[Team],0))</f>
        <v>42.16055366290572</v>
      </c>
      <c r="S147" s="15">
        <f>INDEX(Table8[AsPR],MATCH(C147,Table8[Team],0))+INDEX(Table8[AsPR],MATCH(D147,Table8[Team],0))+INDEX(Table8[AsPR],MATCH(E147,Table8[Team],0))</f>
        <v>7.1862638772545795</v>
      </c>
      <c r="T147" s="15">
        <f>INDEX(Table8[TCPR],MATCH(C147,Table8[Team],0))+INDEX(Table8[TCPR],MATCH(D147,Table8[Team],0))+INDEX(Table8[TCPR],MATCH(E147,Table8[Team],0))</f>
        <v>-3.9821921363355619</v>
      </c>
      <c r="U147" s="17">
        <f>INDEX(Table8[APR],MATCH(F147,Table8[Team],0))+INDEX(Table8[APR],MATCH(G147,Table8[Team],0))+INDEX(Table8[APR],MATCH(H147,Table8[Team],0))</f>
        <v>58.133638059135201</v>
      </c>
      <c r="V147" s="15">
        <f>INDEX(Table8[TPR],MATCH(F147,Table8[Team],0))+INDEX(Table8[TPR],MATCH(G147,Table8[Team],0))+INDEX(Table8[TPR],MATCH(H147,Table8[Team],0))</f>
        <v>67.676302229271016</v>
      </c>
      <c r="W147" s="15">
        <f>INDEX(Table8[AsPR],MATCH(F147,Table8[Team],0))+INDEX(Table8[AsPR],MATCH(G147,Table8[Team],0))+INDEX(Table8[AsPR],MATCH(H147,Table8[Team],0))</f>
        <v>58.686194954574049</v>
      </c>
      <c r="X147" s="16">
        <f>INDEX(Table8[TCPR],MATCH(F147,Table8[Team],0))+INDEX(Table8[TCPR],MATCH(G147,Table8[Team],0))+INDEX(Table8[TCPR],MATCH(H147,Table8[Team],0))</f>
        <v>29.730269266118047</v>
      </c>
    </row>
    <row r="148" spans="1:24">
      <c r="A148" s="4" t="s">
        <v>245</v>
      </c>
      <c r="B148" s="5">
        <v>147</v>
      </c>
      <c r="C148" s="13">
        <v>2607</v>
      </c>
      <c r="D148" s="9">
        <v>932</v>
      </c>
      <c r="E148" s="9">
        <v>3354</v>
      </c>
      <c r="F148" s="13">
        <v>2655</v>
      </c>
      <c r="G148" s="9">
        <v>329</v>
      </c>
      <c r="H148" s="9">
        <v>3492</v>
      </c>
      <c r="I148" s="17">
        <f t="shared" si="9"/>
        <v>150.95162191623149</v>
      </c>
      <c r="J148" s="15">
        <f t="shared" si="10"/>
        <v>129.56005804602529</v>
      </c>
      <c r="K148" s="17">
        <f>INDEX(Table8[OPR],MATCH(C148,Table8[Team],0))</f>
        <v>80.391220426326797</v>
      </c>
      <c r="L148" s="15">
        <f>INDEX(Table8[OPR],MATCH(D148,Table8[Team],0))</f>
        <v>50.798912546778197</v>
      </c>
      <c r="M148" s="15">
        <f>INDEX(Table8[OPR],MATCH(E148,Table8[Team],0))</f>
        <v>19.761488943126501</v>
      </c>
      <c r="N148" s="17">
        <f>INDEX(Table8[OPR],MATCH(F148,Table8[Team],0))</f>
        <v>49.351939009323097</v>
      </c>
      <c r="O148" s="15">
        <f>INDEX(Table8[OPR],MATCH(G148,Table8[Team],0))</f>
        <v>55.2031119199861</v>
      </c>
      <c r="P148" s="15">
        <f>INDEX(Table8[OPR],MATCH(H148,Table8[Team],0))</f>
        <v>25.005007116716101</v>
      </c>
      <c r="Q148" s="17">
        <f>INDEX(Table8[APR],MATCH(C148,Table8[Team],0))+INDEX(Table8[APR],MATCH(D148,Table8[Team],0))+INDEX(Table8[APR],MATCH(E148,Table8[Team],0))</f>
        <v>62.43451763048855</v>
      </c>
      <c r="R148" s="15">
        <f>INDEX(Table8[TPR],MATCH(C148,Table8[Team],0))+INDEX(Table8[TPR],MATCH(D148,Table8[Team],0))+INDEX(Table8[TPR],MATCH(E148,Table8[Team],0))</f>
        <v>37.784649833126217</v>
      </c>
      <c r="S148" s="15">
        <f>INDEX(Table8[AsPR],MATCH(C148,Table8[Team],0))+INDEX(Table8[AsPR],MATCH(D148,Table8[Team],0))+INDEX(Table8[AsPR],MATCH(E148,Table8[Team],0))</f>
        <v>15.85055339203463</v>
      </c>
      <c r="T148" s="15">
        <f>INDEX(Table8[TCPR],MATCH(C148,Table8[Team],0))+INDEX(Table8[TCPR],MATCH(D148,Table8[Team],0))+INDEX(Table8[TCPR],MATCH(E148,Table8[Team],0))</f>
        <v>32.464619230981981</v>
      </c>
      <c r="U148" s="17">
        <f>INDEX(Table8[APR],MATCH(F148,Table8[Team],0))+INDEX(Table8[APR],MATCH(G148,Table8[Team],0))+INDEX(Table8[APR],MATCH(H148,Table8[Team],0))</f>
        <v>33.851107364399525</v>
      </c>
      <c r="V148" s="15">
        <f>INDEX(Table8[TPR],MATCH(F148,Table8[Team],0))+INDEX(Table8[TPR],MATCH(G148,Table8[Team],0))+INDEX(Table8[TPR],MATCH(H148,Table8[Team],0))</f>
        <v>14.163561581077499</v>
      </c>
      <c r="W148" s="15">
        <f>INDEX(Table8[AsPR],MATCH(F148,Table8[Team],0))+INDEX(Table8[AsPR],MATCH(G148,Table8[Team],0))+INDEX(Table8[AsPR],MATCH(H148,Table8[Team],0))</f>
        <v>49.015661749489894</v>
      </c>
      <c r="X148" s="16">
        <f>INDEX(Table8[TCPR],MATCH(F148,Table8[Team],0))+INDEX(Table8[TCPR],MATCH(G148,Table8[Team],0))+INDEX(Table8[TCPR],MATCH(H148,Table8[Team],0))</f>
        <v>33.039455557468358</v>
      </c>
    </row>
    <row r="149" spans="1:24">
      <c r="A149" s="4" t="s">
        <v>246</v>
      </c>
      <c r="B149" s="5">
        <v>148</v>
      </c>
      <c r="C149" s="13">
        <v>319</v>
      </c>
      <c r="D149" s="9">
        <v>2834</v>
      </c>
      <c r="E149" s="9">
        <v>1540</v>
      </c>
      <c r="F149" s="13">
        <v>3959</v>
      </c>
      <c r="G149" s="9">
        <v>2198</v>
      </c>
      <c r="H149" s="9">
        <v>2175</v>
      </c>
      <c r="I149" s="17">
        <f t="shared" si="9"/>
        <v>199.5160338658205</v>
      </c>
      <c r="J149" s="15">
        <f t="shared" si="10"/>
        <v>175.69864363148497</v>
      </c>
      <c r="K149" s="17">
        <f>INDEX(Table8[OPR],MATCH(C149,Table8[Team],0))</f>
        <v>72.103287589249902</v>
      </c>
      <c r="L149" s="15">
        <f>INDEX(Table8[OPR],MATCH(D149,Table8[Team],0))</f>
        <v>64.124040915543503</v>
      </c>
      <c r="M149" s="15">
        <f>INDEX(Table8[OPR],MATCH(E149,Table8[Team],0))</f>
        <v>63.288705361027098</v>
      </c>
      <c r="N149" s="17">
        <f>INDEX(Table8[OPR],MATCH(F149,Table8[Team],0))</f>
        <v>45.334048466294298</v>
      </c>
      <c r="O149" s="15">
        <f>INDEX(Table8[OPR],MATCH(G149,Table8[Team],0))</f>
        <v>37.306658903200997</v>
      </c>
      <c r="P149" s="15">
        <f>INDEX(Table8[OPR],MATCH(H149,Table8[Team],0))</f>
        <v>93.057936261989695</v>
      </c>
      <c r="Q149" s="17">
        <f>INDEX(Table8[APR],MATCH(C149,Table8[Team],0))+INDEX(Table8[APR],MATCH(D149,Table8[Team],0))+INDEX(Table8[APR],MATCH(E149,Table8[Team],0))</f>
        <v>49.969576679912777</v>
      </c>
      <c r="R149" s="15">
        <f>INDEX(Table8[TPR],MATCH(C149,Table8[Team],0))+INDEX(Table8[TPR],MATCH(D149,Table8[Team],0))+INDEX(Table8[TPR],MATCH(E149,Table8[Team],0))</f>
        <v>53.275853892378393</v>
      </c>
      <c r="S149" s="15">
        <f>INDEX(Table8[AsPR],MATCH(C149,Table8[Team],0))+INDEX(Table8[AsPR],MATCH(D149,Table8[Team],0))+INDEX(Table8[AsPR],MATCH(E149,Table8[Team],0))</f>
        <v>62.901009131486141</v>
      </c>
      <c r="T149" s="15">
        <f>INDEX(Table8[TCPR],MATCH(C149,Table8[Team],0))+INDEX(Table8[TCPR],MATCH(D149,Table8[Team],0))+INDEX(Table8[TCPR],MATCH(E149,Table8[Team],0))</f>
        <v>33.25579018323463</v>
      </c>
      <c r="U149" s="17">
        <f>INDEX(Table8[APR],MATCH(F149,Table8[Team],0))+INDEX(Table8[APR],MATCH(G149,Table8[Team],0))+INDEX(Table8[APR],MATCH(H149,Table8[Team],0))</f>
        <v>46.369727150347757</v>
      </c>
      <c r="V149" s="15">
        <f>INDEX(Table8[TPR],MATCH(F149,Table8[Team],0))+INDEX(Table8[TPR],MATCH(G149,Table8[Team],0))+INDEX(Table8[TPR],MATCH(H149,Table8[Team],0))</f>
        <v>67.840485604991997</v>
      </c>
      <c r="W149" s="15">
        <f>INDEX(Table8[AsPR],MATCH(F149,Table8[Team],0))+INDEX(Table8[AsPR],MATCH(G149,Table8[Team],0))+INDEX(Table8[AsPR],MATCH(H149,Table8[Team],0))</f>
        <v>32.20562254665986</v>
      </c>
      <c r="X149" s="16">
        <f>INDEX(Table8[TCPR],MATCH(F149,Table8[Team],0))+INDEX(Table8[TCPR],MATCH(G149,Table8[Team],0))+INDEX(Table8[TCPR],MATCH(H149,Table8[Team],0))</f>
        <v>30.242494466474056</v>
      </c>
    </row>
    <row r="150" spans="1:24">
      <c r="A150" s="4" t="s">
        <v>247</v>
      </c>
      <c r="B150" s="5">
        <v>149</v>
      </c>
      <c r="C150" s="13">
        <v>457</v>
      </c>
      <c r="D150" s="9">
        <v>2557</v>
      </c>
      <c r="E150" s="9">
        <v>4077</v>
      </c>
      <c r="F150" s="13">
        <v>4925</v>
      </c>
      <c r="G150" s="9">
        <v>3467</v>
      </c>
      <c r="H150" s="9">
        <v>781</v>
      </c>
      <c r="I150" s="17">
        <f t="shared" si="9"/>
        <v>159.31984085178451</v>
      </c>
      <c r="J150" s="15">
        <f t="shared" si="10"/>
        <v>217.03431085212921</v>
      </c>
      <c r="K150" s="17">
        <f>INDEX(Table8[OPR],MATCH(C150,Table8[Team],0))</f>
        <v>37.993462659767602</v>
      </c>
      <c r="L150" s="15">
        <f>INDEX(Table8[OPR],MATCH(D150,Table8[Team],0))</f>
        <v>54.1403549450444</v>
      </c>
      <c r="M150" s="15">
        <f>INDEX(Table8[OPR],MATCH(E150,Table8[Team],0))</f>
        <v>67.186023246972496</v>
      </c>
      <c r="N150" s="17">
        <f>INDEX(Table8[OPR],MATCH(F150,Table8[Team],0))</f>
        <v>41.912395107532397</v>
      </c>
      <c r="O150" s="15">
        <f>INDEX(Table8[OPR],MATCH(G150,Table8[Team],0))</f>
        <v>85.357114684358606</v>
      </c>
      <c r="P150" s="15">
        <f>INDEX(Table8[OPR],MATCH(H150,Table8[Team],0))</f>
        <v>89.764801060238199</v>
      </c>
      <c r="Q150" s="17">
        <f>INDEX(Table8[APR],MATCH(C150,Table8[Team],0))+INDEX(Table8[APR],MATCH(D150,Table8[Team],0))+INDEX(Table8[APR],MATCH(E150,Table8[Team],0))</f>
        <v>36.479431140937301</v>
      </c>
      <c r="R150" s="15">
        <f>INDEX(Table8[TPR],MATCH(C150,Table8[Team],0))+INDEX(Table8[TPR],MATCH(D150,Table8[Team],0))+INDEX(Table8[TPR],MATCH(E150,Table8[Team],0))</f>
        <v>62.130932581296406</v>
      </c>
      <c r="S150" s="15">
        <f>INDEX(Table8[AsPR],MATCH(C150,Table8[Team],0))+INDEX(Table8[AsPR],MATCH(D150,Table8[Team],0))+INDEX(Table8[AsPR],MATCH(E150,Table8[Team],0))</f>
        <v>41.065195840768105</v>
      </c>
      <c r="T150" s="15">
        <f>INDEX(Table8[TCPR],MATCH(C150,Table8[Team],0))+INDEX(Table8[TCPR],MATCH(D150,Table8[Team],0))+INDEX(Table8[TCPR],MATCH(E150,Table8[Team],0))</f>
        <v>21.380948360572084</v>
      </c>
      <c r="U150" s="17">
        <f>INDEX(Table8[APR],MATCH(F150,Table8[Team],0))+INDEX(Table8[APR],MATCH(G150,Table8[Team],0))+INDEX(Table8[APR],MATCH(H150,Table8[Team],0))</f>
        <v>45.95664995699876</v>
      </c>
      <c r="V150" s="15">
        <f>INDEX(Table8[TPR],MATCH(F150,Table8[Team],0))+INDEX(Table8[TPR],MATCH(G150,Table8[Team],0))+INDEX(Table8[TPR],MATCH(H150,Table8[Team],0))</f>
        <v>65.518998070065251</v>
      </c>
      <c r="W150" s="15">
        <f>INDEX(Table8[AsPR],MATCH(F150,Table8[Team],0))+INDEX(Table8[AsPR],MATCH(G150,Table8[Team],0))+INDEX(Table8[AsPR],MATCH(H150,Table8[Team],0))</f>
        <v>77.474587213538001</v>
      </c>
      <c r="X150" s="16">
        <f>INDEX(Table8[TCPR],MATCH(F150,Table8[Team],0))+INDEX(Table8[TCPR],MATCH(G150,Table8[Team],0))+INDEX(Table8[TCPR],MATCH(H150,Table8[Team],0))</f>
        <v>27.710137929738998</v>
      </c>
    </row>
    <row r="151" spans="1:24">
      <c r="A151" s="4" t="s">
        <v>248</v>
      </c>
      <c r="B151" s="5">
        <v>150</v>
      </c>
      <c r="C151" s="13">
        <v>1086</v>
      </c>
      <c r="D151" s="9">
        <v>5041</v>
      </c>
      <c r="E151" s="9">
        <v>3393</v>
      </c>
      <c r="F151" s="13">
        <v>1671</v>
      </c>
      <c r="G151" s="9">
        <v>357</v>
      </c>
      <c r="H151" s="9">
        <v>4933</v>
      </c>
      <c r="I151" s="17">
        <f t="shared" si="9"/>
        <v>169.6883309166023</v>
      </c>
      <c r="J151" s="15">
        <f t="shared" si="10"/>
        <v>173.1338019138478</v>
      </c>
      <c r="K151" s="17">
        <f>INDEX(Table8[OPR],MATCH(C151,Table8[Team],0))</f>
        <v>50.652216095778599</v>
      </c>
      <c r="L151" s="15">
        <f>INDEX(Table8[OPR],MATCH(D151,Table8[Team],0))</f>
        <v>29.3145159172139</v>
      </c>
      <c r="M151" s="15">
        <f>INDEX(Table8[OPR],MATCH(E151,Table8[Team],0))</f>
        <v>89.721598903609802</v>
      </c>
      <c r="N151" s="17">
        <f>INDEX(Table8[OPR],MATCH(F151,Table8[Team],0))</f>
        <v>74.545122763180601</v>
      </c>
      <c r="O151" s="15">
        <f>INDEX(Table8[OPR],MATCH(G151,Table8[Team],0))</f>
        <v>83.746664133360198</v>
      </c>
      <c r="P151" s="15">
        <f>INDEX(Table8[OPR],MATCH(H151,Table8[Team],0))</f>
        <v>14.842015017307</v>
      </c>
      <c r="Q151" s="17">
        <f>INDEX(Table8[APR],MATCH(C151,Table8[Team],0))+INDEX(Table8[APR],MATCH(D151,Table8[Team],0))+INDEX(Table8[APR],MATCH(E151,Table8[Team],0))</f>
        <v>34.441688336067131</v>
      </c>
      <c r="R151" s="15">
        <f>INDEX(Table8[TPR],MATCH(C151,Table8[Team],0))+INDEX(Table8[TPR],MATCH(D151,Table8[Team],0))+INDEX(Table8[TPR],MATCH(E151,Table8[Team],0))</f>
        <v>71.118184510464403</v>
      </c>
      <c r="S151" s="15">
        <f>INDEX(Table8[AsPR],MATCH(C151,Table8[Team],0))+INDEX(Table8[AsPR],MATCH(D151,Table8[Team],0))+INDEX(Table8[AsPR],MATCH(E151,Table8[Team],0))</f>
        <v>37.070937224896113</v>
      </c>
      <c r="T151" s="15">
        <f>INDEX(Table8[TCPR],MATCH(C151,Table8[Team],0))+INDEX(Table8[TCPR],MATCH(D151,Table8[Team],0))+INDEX(Table8[TCPR],MATCH(E151,Table8[Team],0))</f>
        <v>26.96466672631416</v>
      </c>
      <c r="U151" s="17">
        <f>INDEX(Table8[APR],MATCH(F151,Table8[Team],0))+INDEX(Table8[APR],MATCH(G151,Table8[Team],0))+INDEX(Table8[APR],MATCH(H151,Table8[Team],0))</f>
        <v>50.358364783985053</v>
      </c>
      <c r="V151" s="15">
        <f>INDEX(Table8[TPR],MATCH(F151,Table8[Team],0))+INDEX(Table8[TPR],MATCH(G151,Table8[Team],0))+INDEX(Table8[TPR],MATCH(H151,Table8[Team],0))</f>
        <v>79.930662232352304</v>
      </c>
      <c r="W151" s="15">
        <f>INDEX(Table8[AsPR],MATCH(F151,Table8[Team],0))+INDEX(Table8[AsPR],MATCH(G151,Table8[Team],0))+INDEX(Table8[AsPR],MATCH(H151,Table8[Team],0))</f>
        <v>25.546640441707002</v>
      </c>
      <c r="X151" s="16">
        <f>INDEX(Table8[TCPR],MATCH(F151,Table8[Team],0))+INDEX(Table8[TCPR],MATCH(G151,Table8[Team],0))+INDEX(Table8[TCPR],MATCH(H151,Table8[Team],0))</f>
        <v>18.927571505138211</v>
      </c>
    </row>
    <row r="152" spans="1:24">
      <c r="A152" s="4" t="s">
        <v>255</v>
      </c>
      <c r="B152" s="5">
        <v>151</v>
      </c>
      <c r="C152" s="13">
        <v>229</v>
      </c>
      <c r="D152" s="9">
        <v>2626</v>
      </c>
      <c r="E152" s="9">
        <v>1519</v>
      </c>
      <c r="F152" s="13">
        <v>5134</v>
      </c>
      <c r="G152" s="9">
        <v>422</v>
      </c>
      <c r="H152" s="9">
        <v>639</v>
      </c>
      <c r="I152" s="17">
        <f t="shared" si="9"/>
        <v>114.08660102463421</v>
      </c>
      <c r="J152" s="15">
        <f t="shared" si="10"/>
        <v>81.522207529211443</v>
      </c>
      <c r="K152" s="17">
        <f>INDEX(Table8[OPR],MATCH(C152,Table8[Team],0))</f>
        <v>14.074447213840299</v>
      </c>
      <c r="L152" s="15">
        <f>INDEX(Table8[OPR],MATCH(D152,Table8[Team],0))</f>
        <v>12.1999268948286</v>
      </c>
      <c r="M152" s="15">
        <f>INDEX(Table8[OPR],MATCH(E152,Table8[Team],0))</f>
        <v>87.812226915965297</v>
      </c>
      <c r="N152" s="17">
        <f>INDEX(Table8[OPR],MATCH(F152,Table8[Team],0))</f>
        <v>-1.3350132967183601</v>
      </c>
      <c r="O152" s="15">
        <f>INDEX(Table8[OPR],MATCH(G152,Table8[Team],0))</f>
        <v>15.678239206002401</v>
      </c>
      <c r="P152" s="15">
        <f>INDEX(Table8[OPR],MATCH(H152,Table8[Team],0))</f>
        <v>67.178981619927399</v>
      </c>
      <c r="Q152" s="17">
        <f>INDEX(Table8[APR],MATCH(C152,Table8[Team],0))+INDEX(Table8[APR],MATCH(D152,Table8[Team],0))+INDEX(Table8[APR],MATCH(E152,Table8[Team],0))</f>
        <v>36.652406504573257</v>
      </c>
      <c r="R152" s="15">
        <f>INDEX(Table8[TPR],MATCH(C152,Table8[Team],0))+INDEX(Table8[TPR],MATCH(D152,Table8[Team],0))+INDEX(Table8[TPR],MATCH(E152,Table8[Team],0))</f>
        <v>23.339991423970876</v>
      </c>
      <c r="S152" s="15">
        <f>INDEX(Table8[AsPR],MATCH(C152,Table8[Team],0))+INDEX(Table8[AsPR],MATCH(D152,Table8[Team],0))+INDEX(Table8[AsPR],MATCH(E152,Table8[Team],0))</f>
        <v>30.710932773378747</v>
      </c>
      <c r="T152" s="15">
        <f>INDEX(Table8[TCPR],MATCH(C152,Table8[Team],0))+INDEX(Table8[TCPR],MATCH(D152,Table8[Team],0))+INDEX(Table8[TCPR],MATCH(E152,Table8[Team],0))</f>
        <v>25.853826165220617</v>
      </c>
      <c r="U152" s="17">
        <f>INDEX(Table8[APR],MATCH(F152,Table8[Team],0))+INDEX(Table8[APR],MATCH(G152,Table8[Team],0))+INDEX(Table8[APR],MATCH(H152,Table8[Team],0))</f>
        <v>26.826275856886181</v>
      </c>
      <c r="V152" s="15">
        <f>INDEX(Table8[TPR],MATCH(F152,Table8[Team],0))+INDEX(Table8[TPR],MATCH(G152,Table8[Team],0))+INDEX(Table8[TPR],MATCH(H152,Table8[Team],0))</f>
        <v>3.9841039955483097</v>
      </c>
      <c r="W152" s="15">
        <f>INDEX(Table8[AsPR],MATCH(F152,Table8[Team],0))+INDEX(Table8[AsPR],MATCH(G152,Table8[Team],0))+INDEX(Table8[AsPR],MATCH(H152,Table8[Team],0))</f>
        <v>24.108699864829298</v>
      </c>
      <c r="X152" s="16">
        <f>INDEX(Table8[TCPR],MATCH(F152,Table8[Team],0))+INDEX(Table8[TCPR],MATCH(G152,Table8[Team],0))+INDEX(Table8[TCPR],MATCH(H152,Table8[Team],0))</f>
        <v>26.635513360125792</v>
      </c>
    </row>
    <row r="153" spans="1:24">
      <c r="A153" s="4" t="s">
        <v>256</v>
      </c>
      <c r="B153" s="5">
        <v>152</v>
      </c>
      <c r="C153" s="13">
        <v>3620</v>
      </c>
      <c r="D153" s="9">
        <v>2996</v>
      </c>
      <c r="E153" s="9">
        <v>4583</v>
      </c>
      <c r="F153" s="13">
        <v>2959</v>
      </c>
      <c r="G153" s="9">
        <v>503</v>
      </c>
      <c r="H153" s="9">
        <v>3525</v>
      </c>
      <c r="I153" s="17">
        <f t="shared" si="9"/>
        <v>137.4354158964739</v>
      </c>
      <c r="J153" s="15">
        <f t="shared" si="10"/>
        <v>224.12969185915588</v>
      </c>
      <c r="K153" s="17">
        <f>INDEX(Table8[OPR],MATCH(C153,Table8[Team],0))</f>
        <v>66.477941636620798</v>
      </c>
      <c r="L153" s="15">
        <f>INDEX(Table8[OPR],MATCH(D153,Table8[Team],0))</f>
        <v>50.283925906416599</v>
      </c>
      <c r="M153" s="15">
        <f>INDEX(Table8[OPR],MATCH(E153,Table8[Team],0))</f>
        <v>20.673548353436502</v>
      </c>
      <c r="N153" s="17">
        <f>INDEX(Table8[OPR],MATCH(F153,Table8[Team],0))</f>
        <v>88.051911663133893</v>
      </c>
      <c r="O153" s="15">
        <f>INDEX(Table8[OPR],MATCH(G153,Table8[Team],0))</f>
        <v>68.270640980080699</v>
      </c>
      <c r="P153" s="15">
        <f>INDEX(Table8[OPR],MATCH(H153,Table8[Team],0))</f>
        <v>67.807139215941305</v>
      </c>
      <c r="Q153" s="17">
        <f>INDEX(Table8[APR],MATCH(C153,Table8[Team],0))+INDEX(Table8[APR],MATCH(D153,Table8[Team],0))+INDEX(Table8[APR],MATCH(E153,Table8[Team],0))</f>
        <v>42.593349358147002</v>
      </c>
      <c r="R153" s="15">
        <f>INDEX(Table8[TPR],MATCH(C153,Table8[Team],0))+INDEX(Table8[TPR],MATCH(D153,Table8[Team],0))+INDEX(Table8[TPR],MATCH(E153,Table8[Team],0))</f>
        <v>51.360992049333341</v>
      </c>
      <c r="S153" s="15">
        <f>INDEX(Table8[AsPR],MATCH(C153,Table8[Team],0))+INDEX(Table8[AsPR],MATCH(D153,Table8[Team],0))+INDEX(Table8[AsPR],MATCH(E153,Table8[Team],0))</f>
        <v>33.80526211688089</v>
      </c>
      <c r="T153" s="15">
        <f>INDEX(Table8[TCPR],MATCH(C153,Table8[Team],0))+INDEX(Table8[TCPR],MATCH(D153,Table8[Team],0))+INDEX(Table8[TCPR],MATCH(E153,Table8[Team],0))</f>
        <v>13.236093085635158</v>
      </c>
      <c r="U153" s="17">
        <f>INDEX(Table8[APR],MATCH(F153,Table8[Team],0))+INDEX(Table8[APR],MATCH(G153,Table8[Team],0))+INDEX(Table8[APR],MATCH(H153,Table8[Team],0))</f>
        <v>58.995908821392504</v>
      </c>
      <c r="V153" s="15">
        <f>INDEX(Table8[TPR],MATCH(F153,Table8[Team],0))+INDEX(Table8[TPR],MATCH(G153,Table8[Team],0))+INDEX(Table8[TPR],MATCH(H153,Table8[Team],0))</f>
        <v>70.240039242166802</v>
      </c>
      <c r="W153" s="15">
        <f>INDEX(Table8[AsPR],MATCH(F153,Table8[Team],0))+INDEX(Table8[AsPR],MATCH(G153,Table8[Team],0))+INDEX(Table8[AsPR],MATCH(H153,Table8[Team],0))</f>
        <v>56.163310276308302</v>
      </c>
      <c r="X153" s="16">
        <f>INDEX(Table8[TCPR],MATCH(F153,Table8[Team],0))+INDEX(Table8[TCPR],MATCH(G153,Table8[Team],0))+INDEX(Table8[TCPR],MATCH(H153,Table8[Team],0))</f>
        <v>38.7304335192878</v>
      </c>
    </row>
    <row r="154" spans="1:24">
      <c r="A154" s="4" t="s">
        <v>257</v>
      </c>
      <c r="B154" s="5">
        <v>153</v>
      </c>
      <c r="C154" s="13">
        <v>1662</v>
      </c>
      <c r="D154" s="9">
        <v>4707</v>
      </c>
      <c r="E154" s="9">
        <v>2576</v>
      </c>
      <c r="F154" s="13">
        <v>4499</v>
      </c>
      <c r="G154" s="9">
        <v>1918</v>
      </c>
      <c r="H154" s="9">
        <v>484</v>
      </c>
      <c r="I154" s="17">
        <f t="shared" si="9"/>
        <v>55.358822958858298</v>
      </c>
      <c r="J154" s="15">
        <f t="shared" si="10"/>
        <v>180.86575576574421</v>
      </c>
      <c r="K154" s="17">
        <f>INDEX(Table8[OPR],MATCH(C154,Table8[Team],0))</f>
        <v>24.070151718203999</v>
      </c>
      <c r="L154" s="15">
        <f>INDEX(Table8[OPR],MATCH(D154,Table8[Team],0))</f>
        <v>10.132629792568</v>
      </c>
      <c r="M154" s="15">
        <f>INDEX(Table8[OPR],MATCH(E154,Table8[Team],0))</f>
        <v>21.156041448086299</v>
      </c>
      <c r="N154" s="17">
        <f>INDEX(Table8[OPR],MATCH(F154,Table8[Team],0))</f>
        <v>23.107509149750499</v>
      </c>
      <c r="O154" s="15">
        <f>INDEX(Table8[OPR],MATCH(G154,Table8[Team],0))</f>
        <v>105.471607703666</v>
      </c>
      <c r="P154" s="15">
        <f>INDEX(Table8[OPR],MATCH(H154,Table8[Team],0))</f>
        <v>52.286638912327703</v>
      </c>
      <c r="Q154" s="17">
        <f>INDEX(Table8[APR],MATCH(C154,Table8[Team],0))+INDEX(Table8[APR],MATCH(D154,Table8[Team],0))+INDEX(Table8[APR],MATCH(E154,Table8[Team],0))</f>
        <v>37.920938288979102</v>
      </c>
      <c r="R154" s="15">
        <f>INDEX(Table8[TPR],MATCH(C154,Table8[Team],0))+INDEX(Table8[TPR],MATCH(D154,Table8[Team],0))+INDEX(Table8[TPR],MATCH(E154,Table8[Team],0))</f>
        <v>10.479566688861052</v>
      </c>
      <c r="S154" s="15">
        <f>INDEX(Table8[AsPR],MATCH(C154,Table8[Team],0))+INDEX(Table8[AsPR],MATCH(D154,Table8[Team],0))+INDEX(Table8[AsPR],MATCH(E154,Table8[Team],0))</f>
        <v>-2.8277396216238588</v>
      </c>
      <c r="T154" s="15">
        <f>INDEX(Table8[TCPR],MATCH(C154,Table8[Team],0))+INDEX(Table8[TCPR],MATCH(D154,Table8[Team],0))+INDEX(Table8[TCPR],MATCH(E154,Table8[Team],0))</f>
        <v>11.501974560245699</v>
      </c>
      <c r="U154" s="17">
        <f>INDEX(Table8[APR],MATCH(F154,Table8[Team],0))+INDEX(Table8[APR],MATCH(G154,Table8[Team],0))+INDEX(Table8[APR],MATCH(H154,Table8[Team],0))</f>
        <v>60.7024153697865</v>
      </c>
      <c r="V154" s="15">
        <f>INDEX(Table8[TPR],MATCH(F154,Table8[Team],0))+INDEX(Table8[TPR],MATCH(G154,Table8[Team],0))+INDEX(Table8[TPR],MATCH(H154,Table8[Team],0))</f>
        <v>47.342914518820763</v>
      </c>
      <c r="W154" s="15">
        <f>INDEX(Table8[AsPR],MATCH(F154,Table8[Team],0))+INDEX(Table8[AsPR],MATCH(G154,Table8[Team],0))+INDEX(Table8[AsPR],MATCH(H154,Table8[Team],0))</f>
        <v>53.701495632150987</v>
      </c>
      <c r="X154" s="16">
        <f>INDEX(Table8[TCPR],MATCH(F154,Table8[Team],0))+INDEX(Table8[TCPR],MATCH(G154,Table8[Team],0))+INDEX(Table8[TCPR],MATCH(H154,Table8[Team],0))</f>
        <v>19.929252999332842</v>
      </c>
    </row>
    <row r="155" spans="1:24">
      <c r="A155" s="4" t="s">
        <v>258</v>
      </c>
      <c r="B155" s="5">
        <v>154</v>
      </c>
      <c r="C155" s="13">
        <v>334</v>
      </c>
      <c r="D155" s="9">
        <v>2907</v>
      </c>
      <c r="E155" s="9">
        <v>4778</v>
      </c>
      <c r="F155" s="13">
        <v>195</v>
      </c>
      <c r="G155" s="9">
        <v>2158</v>
      </c>
      <c r="H155" s="9">
        <v>4914</v>
      </c>
      <c r="I155" s="17">
        <f t="shared" si="9"/>
        <v>186.75491588051182</v>
      </c>
      <c r="J155" s="15">
        <f t="shared" si="10"/>
        <v>231.9268085293001</v>
      </c>
      <c r="K155" s="17">
        <f>INDEX(Table8[OPR],MATCH(C155,Table8[Team],0))</f>
        <v>72.119257098270793</v>
      </c>
      <c r="L155" s="15">
        <f>INDEX(Table8[OPR],MATCH(D155,Table8[Team],0))</f>
        <v>69.908905714088505</v>
      </c>
      <c r="M155" s="15">
        <f>INDEX(Table8[OPR],MATCH(E155,Table8[Team],0))</f>
        <v>44.726753068152497</v>
      </c>
      <c r="N155" s="17">
        <f>INDEX(Table8[OPR],MATCH(F155,Table8[Team],0))</f>
        <v>99.564491357882403</v>
      </c>
      <c r="O155" s="15">
        <f>INDEX(Table8[OPR],MATCH(G155,Table8[Team],0))</f>
        <v>62.116145468289098</v>
      </c>
      <c r="P155" s="15">
        <f>INDEX(Table8[OPR],MATCH(H155,Table8[Team],0))</f>
        <v>70.246171703128596</v>
      </c>
      <c r="Q155" s="17">
        <f>INDEX(Table8[APR],MATCH(C155,Table8[Team],0))+INDEX(Table8[APR],MATCH(D155,Table8[Team],0))+INDEX(Table8[APR],MATCH(E155,Table8[Team],0))</f>
        <v>54.669910366486704</v>
      </c>
      <c r="R155" s="15">
        <f>INDEX(Table8[TPR],MATCH(C155,Table8[Team],0))+INDEX(Table8[TPR],MATCH(D155,Table8[Team],0))+INDEX(Table8[TPR],MATCH(E155,Table8[Team],0))</f>
        <v>57.951210357252499</v>
      </c>
      <c r="S155" s="15">
        <f>INDEX(Table8[AsPR],MATCH(C155,Table8[Team],0))+INDEX(Table8[AsPR],MATCH(D155,Table8[Team],0))+INDEX(Table8[AsPR],MATCH(E155,Table8[Team],0))</f>
        <v>40.146607690483137</v>
      </c>
      <c r="T155" s="15">
        <f>INDEX(Table8[TCPR],MATCH(C155,Table8[Team],0))+INDEX(Table8[TCPR],MATCH(D155,Table8[Team],0))+INDEX(Table8[TCPR],MATCH(E155,Table8[Team],0))</f>
        <v>32.175296550143869</v>
      </c>
      <c r="U155" s="17">
        <f>INDEX(Table8[APR],MATCH(F155,Table8[Team],0))+INDEX(Table8[APR],MATCH(G155,Table8[Team],0))+INDEX(Table8[APR],MATCH(H155,Table8[Team],0))</f>
        <v>58.456157329696403</v>
      </c>
      <c r="V155" s="15">
        <f>INDEX(Table8[TPR],MATCH(F155,Table8[Team],0))+INDEX(Table8[TPR],MATCH(G155,Table8[Team],0))+INDEX(Table8[TPR],MATCH(H155,Table8[Team],0))</f>
        <v>70.456947221019405</v>
      </c>
      <c r="W155" s="15">
        <f>INDEX(Table8[AsPR],MATCH(F155,Table8[Team],0))+INDEX(Table8[AsPR],MATCH(G155,Table8[Team],0))+INDEX(Table8[AsPR],MATCH(H155,Table8[Team],0))</f>
        <v>54.168620724383899</v>
      </c>
      <c r="X155" s="16">
        <f>INDEX(Table8[TCPR],MATCH(F155,Table8[Team],0))+INDEX(Table8[TCPR],MATCH(G155,Table8[Team],0))+INDEX(Table8[TCPR],MATCH(H155,Table8[Team],0))</f>
        <v>50.411420512920103</v>
      </c>
    </row>
    <row r="156" spans="1:24">
      <c r="A156" s="4" t="s">
        <v>259</v>
      </c>
      <c r="B156" s="5">
        <v>155</v>
      </c>
      <c r="C156" s="13">
        <v>1939</v>
      </c>
      <c r="D156" s="9">
        <v>20</v>
      </c>
      <c r="E156" s="9">
        <v>900</v>
      </c>
      <c r="F156" s="13">
        <v>3997</v>
      </c>
      <c r="G156" s="9">
        <v>4946</v>
      </c>
      <c r="H156" s="9">
        <v>2137</v>
      </c>
      <c r="I156" s="17">
        <f t="shared" si="9"/>
        <v>179.34519839553468</v>
      </c>
      <c r="J156" s="15">
        <f t="shared" si="10"/>
        <v>169.5464574103062</v>
      </c>
      <c r="K156" s="17">
        <f>INDEX(Table8[OPR],MATCH(C156,Table8[Team],0))</f>
        <v>45.898238606720703</v>
      </c>
      <c r="L156" s="15">
        <f>INDEX(Table8[OPR],MATCH(D156,Table8[Team],0))</f>
        <v>68.066431067761499</v>
      </c>
      <c r="M156" s="15">
        <f>INDEX(Table8[OPR],MATCH(E156,Table8[Team],0))</f>
        <v>65.380528721052499</v>
      </c>
      <c r="N156" s="17">
        <f>INDEX(Table8[OPR],MATCH(F156,Table8[Team],0))</f>
        <v>19.291634221242401</v>
      </c>
      <c r="O156" s="15">
        <f>INDEX(Table8[OPR],MATCH(G156,Table8[Team],0))</f>
        <v>62.883699284737602</v>
      </c>
      <c r="P156" s="15">
        <f>INDEX(Table8[OPR],MATCH(H156,Table8[Team],0))</f>
        <v>87.371123904326197</v>
      </c>
      <c r="Q156" s="17">
        <f>INDEX(Table8[APR],MATCH(C156,Table8[Team],0))+INDEX(Table8[APR],MATCH(D156,Table8[Team],0))+INDEX(Table8[APR],MATCH(E156,Table8[Team],0))</f>
        <v>45.6100286646519</v>
      </c>
      <c r="R156" s="15">
        <f>INDEX(Table8[TPR],MATCH(C156,Table8[Team],0))+INDEX(Table8[TPR],MATCH(D156,Table8[Team],0))+INDEX(Table8[TPR],MATCH(E156,Table8[Team],0))</f>
        <v>45.242756633449005</v>
      </c>
      <c r="S156" s="15">
        <f>INDEX(Table8[AsPR],MATCH(C156,Table8[Team],0))+INDEX(Table8[AsPR],MATCH(D156,Table8[Team],0))+INDEX(Table8[AsPR],MATCH(E156,Table8[Team],0))</f>
        <v>52.858463496018196</v>
      </c>
      <c r="T156" s="15">
        <f>INDEX(Table8[TCPR],MATCH(C156,Table8[Team],0))+INDEX(Table8[TCPR],MATCH(D156,Table8[Team],0))+INDEX(Table8[TCPR],MATCH(E156,Table8[Team],0))</f>
        <v>38.974024965823588</v>
      </c>
      <c r="U156" s="17">
        <f>INDEX(Table8[APR],MATCH(F156,Table8[Team],0))+INDEX(Table8[APR],MATCH(G156,Table8[Team],0))+INDEX(Table8[APR],MATCH(H156,Table8[Team],0))</f>
        <v>41.107578199054018</v>
      </c>
      <c r="V156" s="15">
        <f>INDEX(Table8[TPR],MATCH(F156,Table8[Team],0))+INDEX(Table8[TPR],MATCH(G156,Table8[Team],0))+INDEX(Table8[TPR],MATCH(H156,Table8[Team],0))</f>
        <v>34.189479280323752</v>
      </c>
      <c r="W156" s="15">
        <f>INDEX(Table8[AsPR],MATCH(F156,Table8[Team],0))+INDEX(Table8[AsPR],MATCH(G156,Table8[Team],0))+INDEX(Table8[AsPR],MATCH(H156,Table8[Team],0))</f>
        <v>65.327784851978095</v>
      </c>
      <c r="X156" s="16">
        <f>INDEX(Table8[TCPR],MATCH(F156,Table8[Team],0))+INDEX(Table8[TCPR],MATCH(G156,Table8[Team],0))+INDEX(Table8[TCPR],MATCH(H156,Table8[Team],0))</f>
        <v>29.706278634471737</v>
      </c>
    </row>
    <row r="157" spans="1:24">
      <c r="A157" s="4" t="s">
        <v>260</v>
      </c>
      <c r="B157" s="5">
        <v>156</v>
      </c>
      <c r="C157" s="13">
        <v>4531</v>
      </c>
      <c r="D157" s="9">
        <v>5196</v>
      </c>
      <c r="E157" s="9">
        <v>5288</v>
      </c>
      <c r="F157" s="13">
        <v>4547</v>
      </c>
      <c r="G157" s="9">
        <v>4013</v>
      </c>
      <c r="H157" s="9">
        <v>3354</v>
      </c>
      <c r="I157" s="17">
        <f t="shared" si="9"/>
        <v>56.080794536606504</v>
      </c>
      <c r="J157" s="15">
        <f t="shared" si="10"/>
        <v>59.154736498858604</v>
      </c>
      <c r="K157" s="17">
        <f>INDEX(Table8[OPR],MATCH(C157,Table8[Team],0))</f>
        <v>15.8434188343566</v>
      </c>
      <c r="L157" s="15">
        <f>INDEX(Table8[OPR],MATCH(D157,Table8[Team],0))</f>
        <v>26.4641022383916</v>
      </c>
      <c r="M157" s="15">
        <f>INDEX(Table8[OPR],MATCH(E157,Table8[Team],0))</f>
        <v>13.773273463858301</v>
      </c>
      <c r="N157" s="17">
        <f>INDEX(Table8[OPR],MATCH(F157,Table8[Team],0))</f>
        <v>27.593872007885199</v>
      </c>
      <c r="O157" s="15">
        <f>INDEX(Table8[OPR],MATCH(G157,Table8[Team],0))</f>
        <v>11.7993755478469</v>
      </c>
      <c r="P157" s="15">
        <f>INDEX(Table8[OPR],MATCH(H157,Table8[Team],0))</f>
        <v>19.761488943126501</v>
      </c>
      <c r="Q157" s="17">
        <f>INDEX(Table8[APR],MATCH(C157,Table8[Team],0))+INDEX(Table8[APR],MATCH(D157,Table8[Team],0))+INDEX(Table8[APR],MATCH(E157,Table8[Team],0))</f>
        <v>25.083842087878754</v>
      </c>
      <c r="R157" s="15">
        <f>INDEX(Table8[TPR],MATCH(C157,Table8[Team],0))+INDEX(Table8[TPR],MATCH(D157,Table8[Team],0))+INDEX(Table8[TPR],MATCH(E157,Table8[Team],0))</f>
        <v>21.12380165893612</v>
      </c>
      <c r="S157" s="15">
        <f>INDEX(Table8[AsPR],MATCH(C157,Table8[Team],0))+INDEX(Table8[AsPR],MATCH(D157,Table8[Team],0))+INDEX(Table8[AsPR],MATCH(E157,Table8[Team],0))</f>
        <v>-3.7639738801358802</v>
      </c>
      <c r="T157" s="15">
        <f>INDEX(Table8[TCPR],MATCH(C157,Table8[Team],0))+INDEX(Table8[TCPR],MATCH(D157,Table8[Team],0))+INDEX(Table8[TCPR],MATCH(E157,Table8[Team],0))</f>
        <v>7.0134734489926407</v>
      </c>
      <c r="U157" s="17">
        <f>INDEX(Table8[APR],MATCH(F157,Table8[Team],0))+INDEX(Table8[APR],MATCH(G157,Table8[Team],0))+INDEX(Table8[APR],MATCH(H157,Table8[Team],0))</f>
        <v>24.581410449989217</v>
      </c>
      <c r="V157" s="15">
        <f>INDEX(Table8[TPR],MATCH(F157,Table8[Team],0))+INDEX(Table8[TPR],MATCH(G157,Table8[Team],0))+INDEX(Table8[TPR],MATCH(H157,Table8[Team],0))</f>
        <v>17.753000830680559</v>
      </c>
      <c r="W157" s="15">
        <f>INDEX(Table8[AsPR],MATCH(F157,Table8[Team],0))+INDEX(Table8[AsPR],MATCH(G157,Table8[Team],0))+INDEX(Table8[AsPR],MATCH(H157,Table8[Team],0))</f>
        <v>5.4605325800879116</v>
      </c>
      <c r="X157" s="16">
        <f>INDEX(Table8[TCPR],MATCH(F157,Table8[Team],0))+INDEX(Table8[TCPR],MATCH(G157,Table8[Team],0))+INDEX(Table8[TCPR],MATCH(H157,Table8[Team],0))</f>
        <v>10.066578028116481</v>
      </c>
    </row>
    <row r="158" spans="1:24">
      <c r="A158" s="4" t="s">
        <v>261</v>
      </c>
      <c r="B158" s="5">
        <v>157</v>
      </c>
      <c r="C158" s="13">
        <v>3467</v>
      </c>
      <c r="D158" s="9">
        <v>2175</v>
      </c>
      <c r="E158" s="9">
        <v>175</v>
      </c>
      <c r="F158" s="13">
        <v>932</v>
      </c>
      <c r="G158" s="9">
        <v>1089</v>
      </c>
      <c r="H158" s="9">
        <v>4944</v>
      </c>
      <c r="I158" s="17">
        <f t="shared" si="9"/>
        <v>261.08989634278976</v>
      </c>
      <c r="J158" s="15">
        <f t="shared" si="10"/>
        <v>187.58994238881908</v>
      </c>
      <c r="K158" s="17">
        <f>INDEX(Table8[OPR],MATCH(C158,Table8[Team],0))</f>
        <v>85.357114684358606</v>
      </c>
      <c r="L158" s="15">
        <f>INDEX(Table8[OPR],MATCH(D158,Table8[Team],0))</f>
        <v>93.057936261989695</v>
      </c>
      <c r="M158" s="15">
        <f>INDEX(Table8[OPR],MATCH(E158,Table8[Team],0))</f>
        <v>82.674845396441498</v>
      </c>
      <c r="N158" s="17">
        <f>INDEX(Table8[OPR],MATCH(F158,Table8[Team],0))</f>
        <v>50.798912546778197</v>
      </c>
      <c r="O158" s="15">
        <f>INDEX(Table8[OPR],MATCH(G158,Table8[Team],0))</f>
        <v>75.100122129234094</v>
      </c>
      <c r="P158" s="15">
        <f>INDEX(Table8[OPR],MATCH(H158,Table8[Team],0))</f>
        <v>61.690907712806798</v>
      </c>
      <c r="Q158" s="17">
        <f>INDEX(Table8[APR],MATCH(C158,Table8[Team],0))+INDEX(Table8[APR],MATCH(D158,Table8[Team],0))+INDEX(Table8[APR],MATCH(E158,Table8[Team],0))</f>
        <v>65.7440212108054</v>
      </c>
      <c r="R158" s="15">
        <f>INDEX(Table8[TPR],MATCH(C158,Table8[Team],0))+INDEX(Table8[TPR],MATCH(D158,Table8[Team],0))+INDEX(Table8[TPR],MATCH(E158,Table8[Team],0))</f>
        <v>85.531005023598397</v>
      </c>
      <c r="S158" s="15">
        <f>INDEX(Table8[AsPR],MATCH(C158,Table8[Team],0))+INDEX(Table8[AsPR],MATCH(D158,Table8[Team],0))+INDEX(Table8[AsPR],MATCH(E158,Table8[Team],0))</f>
        <v>55.176118430193398</v>
      </c>
      <c r="T158" s="15">
        <f>INDEX(Table8[TCPR],MATCH(C158,Table8[Team],0))+INDEX(Table8[TCPR],MATCH(D158,Table8[Team],0))+INDEX(Table8[TCPR],MATCH(E158,Table8[Team],0))</f>
        <v>55.875022353363093</v>
      </c>
      <c r="U158" s="17">
        <f>INDEX(Table8[APR],MATCH(F158,Table8[Team],0))+INDEX(Table8[APR],MATCH(G158,Table8[Team],0))+INDEX(Table8[APR],MATCH(H158,Table8[Team],0))</f>
        <v>62.358718534506458</v>
      </c>
      <c r="V158" s="15">
        <f>INDEX(Table8[TPR],MATCH(F158,Table8[Team],0))+INDEX(Table8[TPR],MATCH(G158,Table8[Team],0))+INDEX(Table8[TPR],MATCH(H158,Table8[Team],0))</f>
        <v>53.322228784901156</v>
      </c>
      <c r="W158" s="15">
        <f>INDEX(Table8[AsPR],MATCH(F158,Table8[Team],0))+INDEX(Table8[AsPR],MATCH(G158,Table8[Team],0))+INDEX(Table8[AsPR],MATCH(H158,Table8[Team],0))</f>
        <v>47.470520719075083</v>
      </c>
      <c r="X158" s="16">
        <f>INDEX(Table8[TCPR],MATCH(F158,Table8[Team],0))+INDEX(Table8[TCPR],MATCH(G158,Table8[Team],0))+INDEX(Table8[TCPR],MATCH(H158,Table8[Team],0))</f>
        <v>22.469891340549491</v>
      </c>
    </row>
    <row r="159" spans="1:24">
      <c r="A159" s="4" t="s">
        <v>262</v>
      </c>
      <c r="B159" s="5">
        <v>158</v>
      </c>
      <c r="C159" s="13">
        <v>1671</v>
      </c>
      <c r="D159" s="9">
        <v>5123</v>
      </c>
      <c r="E159" s="9">
        <v>2557</v>
      </c>
      <c r="F159" s="13">
        <v>4911</v>
      </c>
      <c r="G159" s="9">
        <v>2180</v>
      </c>
      <c r="H159" s="9">
        <v>2485</v>
      </c>
      <c r="I159" s="17">
        <f t="shared" si="9"/>
        <v>136.81249514217916</v>
      </c>
      <c r="J159" s="15">
        <f t="shared" si="10"/>
        <v>259.30902322131038</v>
      </c>
      <c r="K159" s="17">
        <f>INDEX(Table8[OPR],MATCH(C159,Table8[Team],0))</f>
        <v>74.545122763180601</v>
      </c>
      <c r="L159" s="15">
        <f>INDEX(Table8[OPR],MATCH(D159,Table8[Team],0))</f>
        <v>8.1270174339541494</v>
      </c>
      <c r="M159" s="15">
        <f>INDEX(Table8[OPR],MATCH(E159,Table8[Team],0))</f>
        <v>54.1403549450444</v>
      </c>
      <c r="N159" s="17">
        <f>INDEX(Table8[OPR],MATCH(F159,Table8[Team],0))</f>
        <v>81.657599787429206</v>
      </c>
      <c r="O159" s="15">
        <f>INDEX(Table8[OPR],MATCH(G159,Table8[Team],0))</f>
        <v>69.718310551947198</v>
      </c>
      <c r="P159" s="15">
        <f>INDEX(Table8[OPR],MATCH(H159,Table8[Team],0))</f>
        <v>107.93311288193399</v>
      </c>
      <c r="Q159" s="17">
        <f>INDEX(Table8[APR],MATCH(C159,Table8[Team],0))+INDEX(Table8[APR],MATCH(D159,Table8[Team],0))+INDEX(Table8[APR],MATCH(E159,Table8[Team],0))</f>
        <v>40.31516329611712</v>
      </c>
      <c r="R159" s="15">
        <f>INDEX(Table8[TPR],MATCH(C159,Table8[Team],0))+INDEX(Table8[TPR],MATCH(D159,Table8[Team],0))+INDEX(Table8[TPR],MATCH(E159,Table8[Team],0))</f>
        <v>61.478118791623253</v>
      </c>
      <c r="S159" s="15">
        <f>INDEX(Table8[AsPR],MATCH(C159,Table8[Team],0))+INDEX(Table8[AsPR],MATCH(D159,Table8[Team],0))+INDEX(Table8[AsPR],MATCH(E159,Table8[Team],0))</f>
        <v>19.220060366203718</v>
      </c>
      <c r="T159" s="15">
        <f>INDEX(Table8[TCPR],MATCH(C159,Table8[Team],0))+INDEX(Table8[TCPR],MATCH(D159,Table8[Team],0))+INDEX(Table8[TCPR],MATCH(E159,Table8[Team],0))</f>
        <v>22.422434500778671</v>
      </c>
      <c r="U159" s="17">
        <f>INDEX(Table8[APR],MATCH(F159,Table8[Team],0))+INDEX(Table8[APR],MATCH(G159,Table8[Team],0))+INDEX(Table8[APR],MATCH(H159,Table8[Team],0))</f>
        <v>71.166178700411592</v>
      </c>
      <c r="V159" s="15">
        <f>INDEX(Table8[TPR],MATCH(F159,Table8[Team],0))+INDEX(Table8[TPR],MATCH(G159,Table8[Team],0))+INDEX(Table8[TPR],MATCH(H159,Table8[Team],0))</f>
        <v>93.180478923121697</v>
      </c>
      <c r="W159" s="15">
        <f>INDEX(Table8[AsPR],MATCH(F159,Table8[Team],0))+INDEX(Table8[AsPR],MATCH(G159,Table8[Team],0))+INDEX(Table8[AsPR],MATCH(H159,Table8[Team],0))</f>
        <v>62.233817171883103</v>
      </c>
      <c r="X159" s="16">
        <f>INDEX(Table8[TCPR],MATCH(F159,Table8[Team],0))+INDEX(Table8[TCPR],MATCH(G159,Table8[Team],0))+INDEX(Table8[TCPR],MATCH(H159,Table8[Team],0))</f>
        <v>32.647301209218611</v>
      </c>
    </row>
    <row r="160" spans="1:24">
      <c r="A160" s="4" t="s">
        <v>272</v>
      </c>
      <c r="B160" s="5">
        <v>159</v>
      </c>
      <c r="C160" s="13">
        <v>5299</v>
      </c>
      <c r="D160" s="9">
        <v>3616</v>
      </c>
      <c r="E160" s="9">
        <v>3959</v>
      </c>
      <c r="F160" s="13">
        <v>1816</v>
      </c>
      <c r="G160" s="9">
        <v>3492</v>
      </c>
      <c r="H160" s="9">
        <v>2590</v>
      </c>
      <c r="I160" s="17">
        <f t="shared" si="9"/>
        <v>100.33556949896808</v>
      </c>
      <c r="J160" s="15">
        <f t="shared" si="10"/>
        <v>200.76842546719172</v>
      </c>
      <c r="K160" s="17">
        <f>INDEX(Table8[OPR],MATCH(C160,Table8[Team],0))</f>
        <v>34.263483283998397</v>
      </c>
      <c r="L160" s="15">
        <f>INDEX(Table8[OPR],MATCH(D160,Table8[Team],0))</f>
        <v>20.738037748675399</v>
      </c>
      <c r="M160" s="15">
        <f>INDEX(Table8[OPR],MATCH(E160,Table8[Team],0))</f>
        <v>45.334048466294298</v>
      </c>
      <c r="N160" s="17">
        <f>INDEX(Table8[OPR],MATCH(F160,Table8[Team],0))</f>
        <v>71.758295074300605</v>
      </c>
      <c r="O160" s="15">
        <f>INDEX(Table8[OPR],MATCH(G160,Table8[Team],0))</f>
        <v>25.005007116716101</v>
      </c>
      <c r="P160" s="15">
        <f>INDEX(Table8[OPR],MATCH(H160,Table8[Team],0))</f>
        <v>104.005123276175</v>
      </c>
      <c r="Q160" s="17">
        <f>INDEX(Table8[APR],MATCH(C160,Table8[Team],0))+INDEX(Table8[APR],MATCH(D160,Table8[Team],0))+INDEX(Table8[APR],MATCH(E160,Table8[Team],0))</f>
        <v>33.338893561100598</v>
      </c>
      <c r="R160" s="15">
        <f>INDEX(Table8[TPR],MATCH(C160,Table8[Team],0))+INDEX(Table8[TPR],MATCH(D160,Table8[Team],0))+INDEX(Table8[TPR],MATCH(E160,Table8[Team],0))</f>
        <v>26.00319505367802</v>
      </c>
      <c r="S160" s="15">
        <f>INDEX(Table8[AsPR],MATCH(C160,Table8[Team],0))+INDEX(Table8[AsPR],MATCH(D160,Table8[Team],0))+INDEX(Table8[AsPR],MATCH(E160,Table8[Team],0))</f>
        <v>18.401678748343929</v>
      </c>
      <c r="T160" s="15">
        <f>INDEX(Table8[TCPR],MATCH(C160,Table8[Team],0))+INDEX(Table8[TCPR],MATCH(D160,Table8[Team],0))+INDEX(Table8[TCPR],MATCH(E160,Table8[Team],0))</f>
        <v>23.397145125480058</v>
      </c>
      <c r="U160" s="17">
        <f>INDEX(Table8[APR],MATCH(F160,Table8[Team],0))+INDEX(Table8[APR],MATCH(G160,Table8[Team],0))+INDEX(Table8[APR],MATCH(H160,Table8[Team],0))</f>
        <v>69.675182646968736</v>
      </c>
      <c r="V160" s="15">
        <f>INDEX(Table8[TPR],MATCH(F160,Table8[Team],0))+INDEX(Table8[TPR],MATCH(G160,Table8[Team],0))+INDEX(Table8[TPR],MATCH(H160,Table8[Team],0))</f>
        <v>36.05872803461645</v>
      </c>
      <c r="W160" s="15">
        <f>INDEX(Table8[AsPR],MATCH(F160,Table8[Team],0))+INDEX(Table8[AsPR],MATCH(G160,Table8[Team],0))+INDEX(Table8[AsPR],MATCH(H160,Table8[Team],0))</f>
        <v>61.4579398303528</v>
      </c>
      <c r="X160" s="16">
        <f>INDEX(Table8[TCPR],MATCH(F160,Table8[Team],0))+INDEX(Table8[TCPR],MATCH(G160,Table8[Team],0))+INDEX(Table8[TCPR],MATCH(H160,Table8[Team],0))</f>
        <v>34.31713777805254</v>
      </c>
    </row>
    <row r="161" spans="1:24">
      <c r="A161" s="4" t="s">
        <v>263</v>
      </c>
      <c r="B161" s="5">
        <v>160</v>
      </c>
      <c r="C161" s="13">
        <v>319</v>
      </c>
      <c r="D161" s="9">
        <v>2502</v>
      </c>
      <c r="E161" s="9">
        <v>4950</v>
      </c>
      <c r="F161" s="13">
        <v>4296</v>
      </c>
      <c r="G161" s="9">
        <v>781</v>
      </c>
      <c r="H161" s="9">
        <v>3318</v>
      </c>
      <c r="I161" s="17">
        <f t="shared" si="9"/>
        <v>110.62660106736739</v>
      </c>
      <c r="J161" s="15">
        <f t="shared" si="10"/>
        <v>184.93193203100751</v>
      </c>
      <c r="K161" s="17">
        <f>INDEX(Table8[OPR],MATCH(C161,Table8[Team],0))</f>
        <v>72.103287589249902</v>
      </c>
      <c r="L161" s="15">
        <f>INDEX(Table8[OPR],MATCH(D161,Table8[Team],0))</f>
        <v>32.1014226271529</v>
      </c>
      <c r="M161" s="15">
        <f>INDEX(Table8[OPR],MATCH(E161,Table8[Team],0))</f>
        <v>6.4218908509645898</v>
      </c>
      <c r="N161" s="17">
        <f>INDEX(Table8[OPR],MATCH(F161,Table8[Team],0))</f>
        <v>35.039810015716903</v>
      </c>
      <c r="O161" s="15">
        <f>INDEX(Table8[OPR],MATCH(G161,Table8[Team],0))</f>
        <v>89.764801060238199</v>
      </c>
      <c r="P161" s="15">
        <f>INDEX(Table8[OPR],MATCH(H161,Table8[Team],0))</f>
        <v>60.127320955052397</v>
      </c>
      <c r="Q161" s="17">
        <f>INDEX(Table8[APR],MATCH(C161,Table8[Team],0))+INDEX(Table8[APR],MATCH(D161,Table8[Team],0))+INDEX(Table8[APR],MATCH(E161,Table8[Team],0))</f>
        <v>25.204917342650322</v>
      </c>
      <c r="R161" s="15">
        <f>INDEX(Table8[TPR],MATCH(C161,Table8[Team],0))+INDEX(Table8[TPR],MATCH(D161,Table8[Team],0))+INDEX(Table8[TPR],MATCH(E161,Table8[Team],0))</f>
        <v>33.10397818945706</v>
      </c>
      <c r="S161" s="15">
        <f>INDEX(Table8[AsPR],MATCH(C161,Table8[Team],0))+INDEX(Table8[AsPR],MATCH(D161,Table8[Team],0))+INDEX(Table8[AsPR],MATCH(E161,Table8[Team],0))</f>
        <v>34.254002027349891</v>
      </c>
      <c r="T161" s="15">
        <f>INDEX(Table8[TCPR],MATCH(C161,Table8[Team],0))+INDEX(Table8[TCPR],MATCH(D161,Table8[Team],0))+INDEX(Table8[TCPR],MATCH(E161,Table8[Team],0))</f>
        <v>19.66429010788405</v>
      </c>
      <c r="U161" s="17">
        <f>INDEX(Table8[APR],MATCH(F161,Table8[Team],0))+INDEX(Table8[APR],MATCH(G161,Table8[Team],0))+INDEX(Table8[APR],MATCH(H161,Table8[Team],0))</f>
        <v>42.871877709421099</v>
      </c>
      <c r="V161" s="15">
        <f>INDEX(Table8[TPR],MATCH(F161,Table8[Team],0))+INDEX(Table8[TPR],MATCH(G161,Table8[Team],0))+INDEX(Table8[TPR],MATCH(H161,Table8[Team],0))</f>
        <v>60.21623284392129</v>
      </c>
      <c r="W161" s="15">
        <f>INDEX(Table8[AsPR],MATCH(F161,Table8[Team],0))+INDEX(Table8[AsPR],MATCH(G161,Table8[Team],0))+INDEX(Table8[AsPR],MATCH(H161,Table8[Team],0))</f>
        <v>50.069454640926402</v>
      </c>
      <c r="X161" s="16">
        <f>INDEX(Table8[TCPR],MATCH(F161,Table8[Team],0))+INDEX(Table8[TCPR],MATCH(G161,Table8[Team],0))+INDEX(Table8[TCPR],MATCH(H161,Table8[Team],0))</f>
        <v>31.514556416189698</v>
      </c>
    </row>
    <row r="162" spans="1:24">
      <c r="A162" s="4" t="s">
        <v>264</v>
      </c>
      <c r="B162" s="5">
        <v>161</v>
      </c>
      <c r="C162" s="13">
        <v>1086</v>
      </c>
      <c r="D162" s="9">
        <v>399</v>
      </c>
      <c r="E162" s="9">
        <v>51</v>
      </c>
      <c r="F162" s="13">
        <v>2444</v>
      </c>
      <c r="G162" s="9">
        <v>2202</v>
      </c>
      <c r="H162" s="9">
        <v>2067</v>
      </c>
      <c r="I162" s="17">
        <f t="shared" si="9"/>
        <v>200.63903527215621</v>
      </c>
      <c r="J162" s="15">
        <f t="shared" si="10"/>
        <v>127.2321170414896</v>
      </c>
      <c r="K162" s="17">
        <f>INDEX(Table8[OPR],MATCH(C162,Table8[Team],0))</f>
        <v>50.652216095778599</v>
      </c>
      <c r="L162" s="15">
        <f>INDEX(Table8[OPR],MATCH(D162,Table8[Team],0))</f>
        <v>70.501674089405</v>
      </c>
      <c r="M162" s="15">
        <f>INDEX(Table8[OPR],MATCH(E162,Table8[Team],0))</f>
        <v>79.485145086972594</v>
      </c>
      <c r="N162" s="17">
        <f>INDEX(Table8[OPR],MATCH(F162,Table8[Team],0))</f>
        <v>12.0786568671361</v>
      </c>
      <c r="O162" s="15">
        <f>INDEX(Table8[OPR],MATCH(G162,Table8[Team],0))</f>
        <v>43.588545412488401</v>
      </c>
      <c r="P162" s="15">
        <f>INDEX(Table8[OPR],MATCH(H162,Table8[Team],0))</f>
        <v>71.564914761865097</v>
      </c>
      <c r="Q162" s="17">
        <f>INDEX(Table8[APR],MATCH(C162,Table8[Team],0))+INDEX(Table8[APR],MATCH(D162,Table8[Team],0))+INDEX(Table8[APR],MATCH(E162,Table8[Team],0))</f>
        <v>65.210317127806803</v>
      </c>
      <c r="R162" s="15">
        <f>INDEX(Table8[TPR],MATCH(C162,Table8[Team],0))+INDEX(Table8[TPR],MATCH(D162,Table8[Team],0))+INDEX(Table8[TPR],MATCH(E162,Table8[Team],0))</f>
        <v>56.940197897024881</v>
      </c>
      <c r="S162" s="15">
        <f>INDEX(Table8[AsPR],MATCH(C162,Table8[Team],0))+INDEX(Table8[AsPR],MATCH(D162,Table8[Team],0))+INDEX(Table8[AsPR],MATCH(E162,Table8[Team],0))</f>
        <v>58.961694471175605</v>
      </c>
      <c r="T162" s="15">
        <f>INDEX(Table8[TCPR],MATCH(C162,Table8[Team],0))+INDEX(Table8[TCPR],MATCH(D162,Table8[Team],0))+INDEX(Table8[TCPR],MATCH(E162,Table8[Team],0))</f>
        <v>19.199511480848869</v>
      </c>
      <c r="U162" s="17">
        <f>INDEX(Table8[APR],MATCH(F162,Table8[Team],0))+INDEX(Table8[APR],MATCH(G162,Table8[Team],0))+INDEX(Table8[APR],MATCH(H162,Table8[Team],0))</f>
        <v>48.963914269545953</v>
      </c>
      <c r="V162" s="15">
        <f>INDEX(Table8[TPR],MATCH(F162,Table8[Team],0))+INDEX(Table8[TPR],MATCH(G162,Table8[Team],0))+INDEX(Table8[TPR],MATCH(H162,Table8[Team],0))</f>
        <v>24.30490226131602</v>
      </c>
      <c r="W162" s="15">
        <f>INDEX(Table8[AsPR],MATCH(F162,Table8[Team],0))+INDEX(Table8[AsPR],MATCH(G162,Table8[Team],0))+INDEX(Table8[AsPR],MATCH(H162,Table8[Team],0))</f>
        <v>26.719008753120971</v>
      </c>
      <c r="X162" s="16">
        <f>INDEX(Table8[TCPR],MATCH(F162,Table8[Team],0))+INDEX(Table8[TCPR],MATCH(G162,Table8[Team],0))+INDEX(Table8[TCPR],MATCH(H162,Table8[Team],0))</f>
        <v>27.156544749369605</v>
      </c>
    </row>
    <row r="163" spans="1:24">
      <c r="A163" s="4" t="s">
        <v>265</v>
      </c>
      <c r="B163" s="5">
        <v>162</v>
      </c>
      <c r="C163" s="13">
        <v>2056</v>
      </c>
      <c r="D163" s="9">
        <v>4077</v>
      </c>
      <c r="E163" s="9">
        <v>1538</v>
      </c>
      <c r="F163" s="13">
        <v>3393</v>
      </c>
      <c r="G163" s="9">
        <v>2655</v>
      </c>
      <c r="H163" s="9">
        <v>5006</v>
      </c>
      <c r="I163" s="17">
        <f t="shared" si="9"/>
        <v>272.31596211117539</v>
      </c>
      <c r="J163" s="15">
        <f t="shared" si="10"/>
        <v>179.7652347356578</v>
      </c>
      <c r="K163" s="17">
        <f>INDEX(Table8[OPR],MATCH(C163,Table8[Team],0))</f>
        <v>120.260927606507</v>
      </c>
      <c r="L163" s="15">
        <f>INDEX(Table8[OPR],MATCH(D163,Table8[Team],0))</f>
        <v>67.186023246972496</v>
      </c>
      <c r="M163" s="15">
        <f>INDEX(Table8[OPR],MATCH(E163,Table8[Team],0))</f>
        <v>84.869011257695902</v>
      </c>
      <c r="N163" s="17">
        <f>INDEX(Table8[OPR],MATCH(F163,Table8[Team],0))</f>
        <v>89.721598903609802</v>
      </c>
      <c r="O163" s="15">
        <f>INDEX(Table8[OPR],MATCH(G163,Table8[Team],0))</f>
        <v>49.351939009323097</v>
      </c>
      <c r="P163" s="15">
        <f>INDEX(Table8[OPR],MATCH(H163,Table8[Team],0))</f>
        <v>40.6916968227249</v>
      </c>
      <c r="Q163" s="17">
        <f>INDEX(Table8[APR],MATCH(C163,Table8[Team],0))+INDEX(Table8[APR],MATCH(D163,Table8[Team],0))+INDEX(Table8[APR],MATCH(E163,Table8[Team],0))</f>
        <v>65.1317390580801</v>
      </c>
      <c r="R163" s="15">
        <f>INDEX(Table8[TPR],MATCH(C163,Table8[Team],0))+INDEX(Table8[TPR],MATCH(D163,Table8[Team],0))+INDEX(Table8[TPR],MATCH(E163,Table8[Team],0))</f>
        <v>100.464545764962</v>
      </c>
      <c r="S163" s="15">
        <f>INDEX(Table8[AsPR],MATCH(C163,Table8[Team],0))+INDEX(Table8[AsPR],MATCH(D163,Table8[Team],0))+INDEX(Table8[AsPR],MATCH(E163,Table8[Team],0))</f>
        <v>60.0714671189954</v>
      </c>
      <c r="T163" s="15">
        <f>INDEX(Table8[TCPR],MATCH(C163,Table8[Team],0))+INDEX(Table8[TCPR],MATCH(D163,Table8[Team],0))+INDEX(Table8[TCPR],MATCH(E163,Table8[Team],0))</f>
        <v>48.200652014050235</v>
      </c>
      <c r="U163" s="17">
        <f>INDEX(Table8[APR],MATCH(F163,Table8[Team],0))+INDEX(Table8[APR],MATCH(G163,Table8[Team],0))+INDEX(Table8[APR],MATCH(H163,Table8[Team],0))</f>
        <v>35.905904981708652</v>
      </c>
      <c r="V163" s="15">
        <f>INDEX(Table8[TPR],MATCH(F163,Table8[Team],0))+INDEX(Table8[TPR],MATCH(G163,Table8[Team],0))+INDEX(Table8[TPR],MATCH(H163,Table8[Team],0))</f>
        <v>80.805747237991341</v>
      </c>
      <c r="W163" s="15">
        <f>INDEX(Table8[AsPR],MATCH(F163,Table8[Team],0))+INDEX(Table8[AsPR],MATCH(G163,Table8[Team],0))+INDEX(Table8[AsPR],MATCH(H163,Table8[Team],0))</f>
        <v>41.397059487447756</v>
      </c>
      <c r="X163" s="16">
        <f>INDEX(Table8[TCPR],MATCH(F163,Table8[Team],0))+INDEX(Table8[TCPR],MATCH(G163,Table8[Team],0))+INDEX(Table8[TCPR],MATCH(H163,Table8[Team],0))</f>
        <v>23.175110748630459</v>
      </c>
    </row>
    <row r="164" spans="1:24">
      <c r="A164" s="4" t="s">
        <v>266</v>
      </c>
      <c r="B164" s="5">
        <v>163</v>
      </c>
      <c r="C164" s="13">
        <v>457</v>
      </c>
      <c r="D164" s="9">
        <v>5030</v>
      </c>
      <c r="E164" s="9">
        <v>548</v>
      </c>
      <c r="F164" s="13">
        <v>378</v>
      </c>
      <c r="G164" s="9">
        <v>2607</v>
      </c>
      <c r="H164" s="9">
        <v>2834</v>
      </c>
      <c r="I164" s="17">
        <f t="shared" si="9"/>
        <v>149.40385306311418</v>
      </c>
      <c r="J164" s="15">
        <f t="shared" si="10"/>
        <v>204.66424022569669</v>
      </c>
      <c r="K164" s="17">
        <f>INDEX(Table8[OPR],MATCH(C164,Table8[Team],0))</f>
        <v>37.993462659767602</v>
      </c>
      <c r="L164" s="15">
        <f>INDEX(Table8[OPR],MATCH(D164,Table8[Team],0))</f>
        <v>44.676668200430598</v>
      </c>
      <c r="M164" s="15">
        <f>INDEX(Table8[OPR],MATCH(E164,Table8[Team],0))</f>
        <v>66.733722202915999</v>
      </c>
      <c r="N164" s="17">
        <f>INDEX(Table8[OPR],MATCH(F164,Table8[Team],0))</f>
        <v>60.148978883826402</v>
      </c>
      <c r="O164" s="15">
        <f>INDEX(Table8[OPR],MATCH(G164,Table8[Team],0))</f>
        <v>80.391220426326797</v>
      </c>
      <c r="P164" s="15">
        <f>INDEX(Table8[OPR],MATCH(H164,Table8[Team],0))</f>
        <v>64.124040915543503</v>
      </c>
      <c r="Q164" s="17">
        <f>INDEX(Table8[APR],MATCH(C164,Table8[Team],0))+INDEX(Table8[APR],MATCH(D164,Table8[Team],0))+INDEX(Table8[APR],MATCH(E164,Table8[Team],0))</f>
        <v>34.332452243730501</v>
      </c>
      <c r="R164" s="15">
        <f>INDEX(Table8[TPR],MATCH(C164,Table8[Team],0))+INDEX(Table8[TPR],MATCH(D164,Table8[Team],0))+INDEX(Table8[TPR],MATCH(E164,Table8[Team],0))</f>
        <v>53.691152487406697</v>
      </c>
      <c r="S164" s="15">
        <f>INDEX(Table8[AsPR],MATCH(C164,Table8[Team],0))+INDEX(Table8[AsPR],MATCH(D164,Table8[Team],0))+INDEX(Table8[AsPR],MATCH(E164,Table8[Team],0))</f>
        <v>41.33698456419814</v>
      </c>
      <c r="T164" s="15">
        <f>INDEX(Table8[TCPR],MATCH(C164,Table8[Team],0))+INDEX(Table8[TCPR],MATCH(D164,Table8[Team],0))+INDEX(Table8[TCPR],MATCH(E164,Table8[Team],0))</f>
        <v>22.319097146004061</v>
      </c>
      <c r="U164" s="17">
        <f>INDEX(Table8[APR],MATCH(F164,Table8[Team],0))+INDEX(Table8[APR],MATCH(G164,Table8[Team],0))+INDEX(Table8[APR],MATCH(H164,Table8[Team],0))</f>
        <v>69.373706853973204</v>
      </c>
      <c r="V164" s="15">
        <f>INDEX(Table8[TPR],MATCH(F164,Table8[Team],0))+INDEX(Table8[TPR],MATCH(G164,Table8[Team],0))+INDEX(Table8[TPR],MATCH(H164,Table8[Team],0))</f>
        <v>54.327296649741498</v>
      </c>
      <c r="W164" s="15">
        <f>INDEX(Table8[AsPR],MATCH(F164,Table8[Team],0))+INDEX(Table8[AsPR],MATCH(G164,Table8[Team],0))+INDEX(Table8[AsPR],MATCH(H164,Table8[Team],0))</f>
        <v>52.972287455120096</v>
      </c>
      <c r="X164" s="16">
        <f>INDEX(Table8[TCPR],MATCH(F164,Table8[Team],0))+INDEX(Table8[TCPR],MATCH(G164,Table8[Team],0))+INDEX(Table8[TCPR],MATCH(H164,Table8[Team],0))</f>
        <v>29.480637129948509</v>
      </c>
    </row>
    <row r="165" spans="1:24">
      <c r="A165" s="4" t="s">
        <v>267</v>
      </c>
      <c r="B165" s="5">
        <v>164</v>
      </c>
      <c r="C165" s="13">
        <v>2500</v>
      </c>
      <c r="D165" s="9">
        <v>4930</v>
      </c>
      <c r="E165" s="9">
        <v>4925</v>
      </c>
      <c r="F165" s="13">
        <v>3211</v>
      </c>
      <c r="G165" s="9">
        <v>2978</v>
      </c>
      <c r="H165" s="9">
        <v>1625</v>
      </c>
      <c r="I165" s="17">
        <f t="shared" si="9"/>
        <v>113.2425362449514</v>
      </c>
      <c r="J165" s="15">
        <f t="shared" si="10"/>
        <v>200.84969942417732</v>
      </c>
      <c r="K165" s="17">
        <f>INDEX(Table8[OPR],MATCH(C165,Table8[Team],0))</f>
        <v>23.409150218802299</v>
      </c>
      <c r="L165" s="15">
        <f>INDEX(Table8[OPR],MATCH(D165,Table8[Team],0))</f>
        <v>47.920990918616702</v>
      </c>
      <c r="M165" s="15">
        <f>INDEX(Table8[OPR],MATCH(E165,Table8[Team],0))</f>
        <v>41.912395107532397</v>
      </c>
      <c r="N165" s="17">
        <f>INDEX(Table8[OPR],MATCH(F165,Table8[Team],0))</f>
        <v>39.902663282415098</v>
      </c>
      <c r="O165" s="15">
        <f>INDEX(Table8[OPR],MATCH(G165,Table8[Team],0))</f>
        <v>30.1229061094282</v>
      </c>
      <c r="P165" s="15">
        <f>INDEX(Table8[OPR],MATCH(H165,Table8[Team],0))</f>
        <v>130.82413003233401</v>
      </c>
      <c r="Q165" s="17">
        <f>INDEX(Table8[APR],MATCH(C165,Table8[Team],0))+INDEX(Table8[APR],MATCH(D165,Table8[Team],0))+INDEX(Table8[APR],MATCH(E165,Table8[Team],0))</f>
        <v>36.51954892695106</v>
      </c>
      <c r="R165" s="15">
        <f>INDEX(Table8[TPR],MATCH(C165,Table8[Team],0))+INDEX(Table8[TPR],MATCH(D165,Table8[Team],0))+INDEX(Table8[TPR],MATCH(E165,Table8[Team],0))</f>
        <v>8.3673028476268794</v>
      </c>
      <c r="S165" s="15">
        <f>INDEX(Table8[AsPR],MATCH(C165,Table8[Team],0))+INDEX(Table8[AsPR],MATCH(D165,Table8[Team],0))+INDEX(Table8[AsPR],MATCH(E165,Table8[Team],0))</f>
        <v>54.91626367981015</v>
      </c>
      <c r="T165" s="15">
        <f>INDEX(Table8[TCPR],MATCH(C165,Table8[Team],0))+INDEX(Table8[TCPR],MATCH(D165,Table8[Team],0))+INDEX(Table8[TCPR],MATCH(E165,Table8[Team],0))</f>
        <v>15.440511018784568</v>
      </c>
      <c r="U165" s="17">
        <f>INDEX(Table8[APR],MATCH(F165,Table8[Team],0))+INDEX(Table8[APR],MATCH(G165,Table8[Team],0))+INDEX(Table8[APR],MATCH(H165,Table8[Team],0))</f>
        <v>58.713607960875095</v>
      </c>
      <c r="V165" s="15">
        <f>INDEX(Table8[TPR],MATCH(F165,Table8[Team],0))+INDEX(Table8[TPR],MATCH(G165,Table8[Team],0))+INDEX(Table8[TPR],MATCH(H165,Table8[Team],0))</f>
        <v>55.197254931300328</v>
      </c>
      <c r="W165" s="15">
        <f>INDEX(Table8[AsPR],MATCH(F165,Table8[Team],0))+INDEX(Table8[AsPR],MATCH(G165,Table8[Team],0))+INDEX(Table8[AsPR],MATCH(H165,Table8[Team],0))</f>
        <v>31.0655885496069</v>
      </c>
      <c r="X165" s="16">
        <f>INDEX(Table8[TCPR],MATCH(F165,Table8[Team],0))+INDEX(Table8[TCPR],MATCH(G165,Table8[Team],0))+INDEX(Table8[TCPR],MATCH(H165,Table8[Team],0))</f>
        <v>37.65863785985605</v>
      </c>
    </row>
    <row r="166" spans="1:24">
      <c r="A166" s="4" t="s">
        <v>268</v>
      </c>
      <c r="B166" s="5">
        <v>165</v>
      </c>
      <c r="C166" s="13">
        <v>27</v>
      </c>
      <c r="D166" s="9">
        <v>1540</v>
      </c>
      <c r="E166" s="9">
        <v>4010</v>
      </c>
      <c r="F166" s="13">
        <v>4265</v>
      </c>
      <c r="G166" s="9">
        <v>5041</v>
      </c>
      <c r="H166" s="9">
        <v>2341</v>
      </c>
      <c r="I166" s="17">
        <f t="shared" si="9"/>
        <v>157.49720640943318</v>
      </c>
      <c r="J166" s="15">
        <f t="shared" si="10"/>
        <v>148.2155796606433</v>
      </c>
      <c r="K166" s="17">
        <f>INDEX(Table8[OPR],MATCH(C166,Table8[Team],0))</f>
        <v>106.113203413205</v>
      </c>
      <c r="L166" s="15">
        <f>INDEX(Table8[OPR],MATCH(D166,Table8[Team],0))</f>
        <v>63.288705361027098</v>
      </c>
      <c r="M166" s="15">
        <f>INDEX(Table8[OPR],MATCH(E166,Table8[Team],0))</f>
        <v>-11.904702364798901</v>
      </c>
      <c r="N166" s="17">
        <f>INDEX(Table8[OPR],MATCH(F166,Table8[Team],0))</f>
        <v>70.579318958169395</v>
      </c>
      <c r="O166" s="15">
        <f>INDEX(Table8[OPR],MATCH(G166,Table8[Team],0))</f>
        <v>29.3145159172139</v>
      </c>
      <c r="P166" s="15">
        <f>INDEX(Table8[OPR],MATCH(H166,Table8[Team],0))</f>
        <v>48.321744785260002</v>
      </c>
      <c r="Q166" s="17">
        <f>INDEX(Table8[APR],MATCH(C166,Table8[Team],0))+INDEX(Table8[APR],MATCH(D166,Table8[Team],0))+INDEX(Table8[APR],MATCH(E166,Table8[Team],0))</f>
        <v>58.442556708685132</v>
      </c>
      <c r="R166" s="15">
        <f>INDEX(Table8[TPR],MATCH(C166,Table8[Team],0))+INDEX(Table8[TPR],MATCH(D166,Table8[Team],0))+INDEX(Table8[TPR],MATCH(E166,Table8[Team],0))</f>
        <v>36.593914139461695</v>
      </c>
      <c r="S166" s="15">
        <f>INDEX(Table8[AsPR],MATCH(C166,Table8[Team],0))+INDEX(Table8[AsPR],MATCH(D166,Table8[Team],0))+INDEX(Table8[AsPR],MATCH(E166,Table8[Team],0))</f>
        <v>43.672915033397693</v>
      </c>
      <c r="T166" s="15">
        <f>INDEX(Table8[TCPR],MATCH(C166,Table8[Team],0))+INDEX(Table8[TCPR],MATCH(D166,Table8[Team],0))+INDEX(Table8[TCPR],MATCH(E166,Table8[Team],0))</f>
        <v>18.33612890952433</v>
      </c>
      <c r="U166" s="17">
        <f>INDEX(Table8[APR],MATCH(F166,Table8[Team],0))+INDEX(Table8[APR],MATCH(G166,Table8[Team],0))+INDEX(Table8[APR],MATCH(H166,Table8[Team],0))</f>
        <v>37.782012817405374</v>
      </c>
      <c r="V166" s="15">
        <f>INDEX(Table8[TPR],MATCH(F166,Table8[Team],0))+INDEX(Table8[TPR],MATCH(G166,Table8[Team],0))+INDEX(Table8[TPR],MATCH(H166,Table8[Team],0))</f>
        <v>56.171129119406899</v>
      </c>
      <c r="W166" s="15">
        <f>INDEX(Table8[AsPR],MATCH(F166,Table8[Team],0))+INDEX(Table8[AsPR],MATCH(G166,Table8[Team],0))+INDEX(Table8[AsPR],MATCH(H166,Table8[Team],0))</f>
        <v>28.618529116791262</v>
      </c>
      <c r="X166" s="16">
        <f>INDEX(Table8[TCPR],MATCH(F166,Table8[Team],0))+INDEX(Table8[TCPR],MATCH(G166,Table8[Team],0))+INDEX(Table8[TCPR],MATCH(H166,Table8[Team],0))</f>
        <v>27.07869690057036</v>
      </c>
    </row>
    <row r="167" spans="1:24">
      <c r="A167" s="4" t="s">
        <v>269</v>
      </c>
      <c r="B167" s="5">
        <v>166</v>
      </c>
      <c r="C167" s="13">
        <v>357</v>
      </c>
      <c r="D167" s="9">
        <v>2198</v>
      </c>
      <c r="E167" s="9">
        <v>33</v>
      </c>
      <c r="F167" s="13">
        <v>527</v>
      </c>
      <c r="G167" s="9">
        <v>329</v>
      </c>
      <c r="H167" s="9">
        <v>5019</v>
      </c>
      <c r="I167" s="17">
        <f t="shared" si="9"/>
        <v>227.69088564665321</v>
      </c>
      <c r="J167" s="15">
        <f t="shared" si="10"/>
        <v>101.39864311899561</v>
      </c>
      <c r="K167" s="17">
        <f>INDEX(Table8[OPR],MATCH(C167,Table8[Team],0))</f>
        <v>83.746664133360198</v>
      </c>
      <c r="L167" s="15">
        <f>INDEX(Table8[OPR],MATCH(D167,Table8[Team],0))</f>
        <v>37.306658903200997</v>
      </c>
      <c r="M167" s="15">
        <f>INDEX(Table8[OPR],MATCH(E167,Table8[Team],0))</f>
        <v>106.637562610092</v>
      </c>
      <c r="N167" s="17">
        <f>INDEX(Table8[OPR],MATCH(F167,Table8[Team],0))</f>
        <v>26.629364119531399</v>
      </c>
      <c r="O167" s="15">
        <f>INDEX(Table8[OPR],MATCH(G167,Table8[Team],0))</f>
        <v>55.2031119199861</v>
      </c>
      <c r="P167" s="15">
        <f>INDEX(Table8[OPR],MATCH(H167,Table8[Team],0))</f>
        <v>19.566167079478099</v>
      </c>
      <c r="Q167" s="17">
        <f>INDEX(Table8[APR],MATCH(C167,Table8[Team],0))+INDEX(Table8[APR],MATCH(D167,Table8[Team],0))+INDEX(Table8[APR],MATCH(E167,Table8[Team],0))</f>
        <v>66.436589542671854</v>
      </c>
      <c r="R167" s="15">
        <f>INDEX(Table8[TPR],MATCH(C167,Table8[Team],0))+INDEX(Table8[TPR],MATCH(D167,Table8[Team],0))+INDEX(Table8[TPR],MATCH(E167,Table8[Team],0))</f>
        <v>77.9899359051863</v>
      </c>
      <c r="S167" s="15">
        <f>INDEX(Table8[AsPR],MATCH(C167,Table8[Team],0))+INDEX(Table8[AsPR],MATCH(D167,Table8[Team],0))+INDEX(Table8[AsPR],MATCH(E167,Table8[Team],0))</f>
        <v>64.533597205654161</v>
      </c>
      <c r="T167" s="15">
        <f>INDEX(Table8[TCPR],MATCH(C167,Table8[Team],0))+INDEX(Table8[TCPR],MATCH(D167,Table8[Team],0))+INDEX(Table8[TCPR],MATCH(E167,Table8[Team],0))</f>
        <v>19.418036612732649</v>
      </c>
      <c r="U167" s="17">
        <f>INDEX(Table8[APR],MATCH(F167,Table8[Team],0))+INDEX(Table8[APR],MATCH(G167,Table8[Team],0))+INDEX(Table8[APR],MATCH(H167,Table8[Team],0))</f>
        <v>25.86072679363555</v>
      </c>
      <c r="V167" s="15">
        <f>INDEX(Table8[TPR],MATCH(F167,Table8[Team],0))+INDEX(Table8[TPR],MATCH(G167,Table8[Team],0))+INDEX(Table8[TPR],MATCH(H167,Table8[Team],0))</f>
        <v>20.088053575885926</v>
      </c>
      <c r="W167" s="15">
        <f>INDEX(Table8[AsPR],MATCH(F167,Table8[Team],0))+INDEX(Table8[AsPR],MATCH(G167,Table8[Team],0))+INDEX(Table8[AsPR],MATCH(H167,Table8[Team],0))</f>
        <v>25.508793446165189</v>
      </c>
      <c r="X167" s="16">
        <f>INDEX(Table8[TCPR],MATCH(F167,Table8[Team],0))+INDEX(Table8[TCPR],MATCH(G167,Table8[Team],0))+INDEX(Table8[TCPR],MATCH(H167,Table8[Team],0))</f>
        <v>30.736807621786053</v>
      </c>
    </row>
    <row r="168" spans="1:24">
      <c r="A168" s="4" t="s">
        <v>270</v>
      </c>
      <c r="B168" s="5">
        <v>167</v>
      </c>
      <c r="C168" s="13">
        <v>103</v>
      </c>
      <c r="D168" s="9">
        <v>4933</v>
      </c>
      <c r="E168" s="9">
        <v>4499</v>
      </c>
      <c r="F168" s="13">
        <v>1477</v>
      </c>
      <c r="G168" s="9">
        <v>3158</v>
      </c>
      <c r="H168" s="9">
        <v>5123</v>
      </c>
      <c r="I168" s="17">
        <f t="shared" si="9"/>
        <v>72.588254355539391</v>
      </c>
      <c r="J168" s="15">
        <f t="shared" si="10"/>
        <v>183.60819749174343</v>
      </c>
      <c r="K168" s="17">
        <f>INDEX(Table8[OPR],MATCH(C168,Table8[Team],0))</f>
        <v>34.638730188481901</v>
      </c>
      <c r="L168" s="15">
        <f>INDEX(Table8[OPR],MATCH(D168,Table8[Team],0))</f>
        <v>14.842015017307</v>
      </c>
      <c r="M168" s="15">
        <f>INDEX(Table8[OPR],MATCH(E168,Table8[Team],0))</f>
        <v>23.107509149750499</v>
      </c>
      <c r="N168" s="17">
        <f>INDEX(Table8[OPR],MATCH(F168,Table8[Team],0))</f>
        <v>108.29061524989299</v>
      </c>
      <c r="O168" s="15">
        <f>INDEX(Table8[OPR],MATCH(G168,Table8[Team],0))</f>
        <v>67.190564807896294</v>
      </c>
      <c r="P168" s="15">
        <f>INDEX(Table8[OPR],MATCH(H168,Table8[Team],0))</f>
        <v>8.1270174339541494</v>
      </c>
      <c r="Q168" s="17">
        <f>INDEX(Table8[APR],MATCH(C168,Table8[Team],0))+INDEX(Table8[APR],MATCH(D168,Table8[Team],0))+INDEX(Table8[APR],MATCH(E168,Table8[Team],0))</f>
        <v>38.573065323350761</v>
      </c>
      <c r="R168" s="15">
        <f>INDEX(Table8[TPR],MATCH(C168,Table8[Team],0))+INDEX(Table8[TPR],MATCH(D168,Table8[Team],0))+INDEX(Table8[TPR],MATCH(E168,Table8[Team],0))</f>
        <v>9.2902388287908586</v>
      </c>
      <c r="S168" s="15">
        <f>INDEX(Table8[AsPR],MATCH(C168,Table8[Team],0))+INDEX(Table8[AsPR],MATCH(D168,Table8[Team],0))+INDEX(Table8[AsPR],MATCH(E168,Table8[Team],0))</f>
        <v>14.515927170928309</v>
      </c>
      <c r="T168" s="15">
        <f>INDEX(Table8[TCPR],MATCH(C168,Table8[Team],0))+INDEX(Table8[TCPR],MATCH(D168,Table8[Team],0))+INDEX(Table8[TCPR],MATCH(E168,Table8[Team],0))</f>
        <v>12.266218464727329</v>
      </c>
      <c r="U168" s="17">
        <f>INDEX(Table8[APR],MATCH(F168,Table8[Team],0))+INDEX(Table8[APR],MATCH(G168,Table8[Team],0))+INDEX(Table8[APR],MATCH(H168,Table8[Team],0))</f>
        <v>51.240218021543825</v>
      </c>
      <c r="V168" s="15">
        <f>INDEX(Table8[TPR],MATCH(F168,Table8[Team],0))+INDEX(Table8[TPR],MATCH(G168,Table8[Team],0))+INDEX(Table8[TPR],MATCH(H168,Table8[Team],0))</f>
        <v>60.971124307423651</v>
      </c>
      <c r="W168" s="15">
        <f>INDEX(Table8[AsPR],MATCH(F168,Table8[Team],0))+INDEX(Table8[AsPR],MATCH(G168,Table8[Team],0))+INDEX(Table8[AsPR],MATCH(H168,Table8[Team],0))</f>
        <v>58.986136006108872</v>
      </c>
      <c r="X168" s="16">
        <f>INDEX(Table8[TCPR],MATCH(F168,Table8[Team],0))+INDEX(Table8[TCPR],MATCH(G168,Table8[Team],0))+INDEX(Table8[TCPR],MATCH(H168,Table8[Team],0))</f>
        <v>22.675329337280971</v>
      </c>
    </row>
  </sheetData>
  <mergeCells count="1">
    <mergeCell ref="A1:X1"/>
  </mergeCells>
  <conditionalFormatting sqref="I3:I168">
    <cfRule type="expression" dxfId="9" priority="10">
      <formula>IF(I3&gt;J3,TRUE,FALSE)</formula>
    </cfRule>
  </conditionalFormatting>
  <conditionalFormatting sqref="J3:J168">
    <cfRule type="expression" dxfId="8" priority="9">
      <formula>IF(J3&gt;I3,TRUE,FALSE)</formula>
    </cfRule>
  </conditionalFormatting>
  <conditionalFormatting sqref="Q3:Q168">
    <cfRule type="expression" dxfId="7" priority="8">
      <formula>IF(Q3&gt;U3,TRUE,FALSE)</formula>
    </cfRule>
  </conditionalFormatting>
  <conditionalFormatting sqref="R3:R168">
    <cfRule type="expression" dxfId="21" priority="7">
      <formula>IF(R3&gt;V3,TRUE,FALSE)</formula>
    </cfRule>
  </conditionalFormatting>
  <conditionalFormatting sqref="S3:S168">
    <cfRule type="expression" dxfId="20" priority="6">
      <formula>IF(S3&gt;W3,TRUE,FALSE)</formula>
    </cfRule>
  </conditionalFormatting>
  <conditionalFormatting sqref="T3:T168">
    <cfRule type="expression" dxfId="19" priority="5">
      <formula>IF(T3&gt;X3,TRUE,FALSE)</formula>
    </cfRule>
  </conditionalFormatting>
  <conditionalFormatting sqref="U3:U168">
    <cfRule type="expression" dxfId="6" priority="4">
      <formula>IF(Q3&lt;U3,TRUE,FALSE)</formula>
    </cfRule>
  </conditionalFormatting>
  <conditionalFormatting sqref="V3:V168">
    <cfRule type="expression" dxfId="18" priority="3">
      <formula>IF(R3&lt;V3,TRUE,FALSE)</formula>
    </cfRule>
  </conditionalFormatting>
  <conditionalFormatting sqref="W3:W168">
    <cfRule type="expression" dxfId="17" priority="2">
      <formula>IF(S3&lt;W3,TRUE,FALSE)</formula>
    </cfRule>
  </conditionalFormatting>
  <conditionalFormatting sqref="X3:X168">
    <cfRule type="expression" dxfId="16" priority="1">
      <formula>IF(T3&lt;X3,TRUE,FALSE)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N101"/>
  <sheetViews>
    <sheetView tabSelected="1" workbookViewId="0">
      <pane ySplit="1" topLeftCell="A2" activePane="bottomLeft" state="frozen"/>
      <selection activeCell="H1" sqref="H1"/>
      <selection pane="bottomLeft" activeCell="H1" sqref="H1"/>
    </sheetView>
  </sheetViews>
  <sheetFormatPr defaultRowHeight="15"/>
  <cols>
    <col min="1" max="6" width="9.140625" style="1" hidden="1" customWidth="1"/>
    <col min="7" max="7" width="11.140625" style="1" hidden="1" customWidth="1"/>
  </cols>
  <sheetData>
    <row r="1" spans="1:14">
      <c r="A1" s="18" t="s">
        <v>0</v>
      </c>
      <c r="B1" s="18" t="s">
        <v>45</v>
      </c>
      <c r="C1" s="18" t="s">
        <v>46</v>
      </c>
      <c r="D1" s="18" t="s">
        <v>47</v>
      </c>
      <c r="E1" s="18" t="s">
        <v>48</v>
      </c>
      <c r="F1" s="18" t="s">
        <v>49</v>
      </c>
      <c r="G1" s="18" t="s">
        <v>50</v>
      </c>
      <c r="H1" s="18" t="s">
        <v>0</v>
      </c>
      <c r="I1" s="18" t="s">
        <v>45</v>
      </c>
      <c r="J1" s="18" t="s">
        <v>46</v>
      </c>
      <c r="K1" s="18" t="s">
        <v>47</v>
      </c>
      <c r="L1" s="18" t="s">
        <v>48</v>
      </c>
      <c r="M1" s="18" t="s">
        <v>49</v>
      </c>
      <c r="N1" s="18" t="s">
        <v>50</v>
      </c>
    </row>
    <row r="2" spans="1:14">
      <c r="A2" s="19">
        <v>1625</v>
      </c>
      <c r="B2" s="19">
        <f>SUMIF(Results!C$4:C$169,'Predicted Ranks'!A2,Results!$P$4:P$169)+SUMIF(Results!D$4:D$169,'Predicted Ranks'!A2,Results!$P$4:P$169)+SUMIF(Results!E$4:E$169,'Predicted Ranks'!A2,Results!$P$4:P$169)+SUMIF(Results!F$4:F$169,'Predicted Ranks'!A2,Results!$Q$4:Q$169)+SUMIF(Results!G$4:G$169,'Predicted Ranks'!A2,Results!$Q$4:Q$169)+SUMIF(Results!H$4:H$169,'Predicted Ranks'!A2,Results!$Q$4:Q$169)</f>
        <v>8</v>
      </c>
      <c r="C2" s="19">
        <f>SUMIF(Results!C$4:C$169,'Predicted Ranks'!A2,Results!$Q$4:Q$169)+SUMIF(Results!D$4:D$169,'Predicted Ranks'!A2,Results!$Q$4:Q$169)+SUMIF(Results!E$4:E$169,'Predicted Ranks'!A2,Results!$Q$4:Q$169)+SUMIF(Results!F$4:F$169,'Predicted Ranks'!A2,Results!$P$4:P$169)+SUMIF(Results!G$4:G$169,'Predicted Ranks'!A2,Results!$P$4:P$169)+SUMIF(Results!H$4:H$169,'Predicted Ranks'!A2,Results!$P$4:P$169)</f>
        <v>2</v>
      </c>
      <c r="D2" s="6">
        <f>SUMIF(Matches!$C$3:$C$169,'Predicted Ranks'!$A2,Matches!$S$3:$S$169)+SUMIF(Matches!$D$3:$D$169,'Predicted Ranks'!$A2,Matches!$S$3:$S$169)+SUMIF(Matches!$E$3:$E$169,'Predicted Ranks'!$A2,Matches!$S$3:$S$169)+SUMIF(Matches!$F$3:$F$169,'Predicted Ranks'!$A2,Matches!$W$3:$W$169)+SUMIF(Matches!$G$3:$G$169,'Predicted Ranks'!$A2,Matches!$W$3:$W$169)+SUMIF(Matches!$H$3:$H$169,'Predicted Ranks'!$A2,Matches!$W$3:$W$169)</f>
        <v>429.2222081470166</v>
      </c>
      <c r="E2" s="6">
        <f>SUMIF(Matches!$C$3:$C$169,'Predicted Ranks'!$A2,Matches!$Q$3:$Q$169)+SUMIF(Matches!$D$3:$D$169,'Predicted Ranks'!$A2,Matches!$Q$3:$Q$169)+SUMIF(Matches!$E$3:$E$169,'Predicted Ranks'!$A2,Matches!$Q$3:$Q$169)+SUMIF(Matches!$F$3:$F$169,'Predicted Ranks'!$A2,Matches!$U$3:$U$169)+SUMIF(Matches!$G$3:$G$169,'Predicted Ranks'!$A2,Matches!$U$3:$U$169)+SUMIF(Matches!$H$3:$H$169,'Predicted Ranks'!$A2,Matches!$U$3:$U$169)</f>
        <v>652.67808636073698</v>
      </c>
      <c r="F2" s="6">
        <f>SUMIF(Matches!$C$3:$C$169,'Predicted Ranks'!$A2,Matches!$R$3:$R$169)+SUMIF(Matches!$D$3:$D$169,'Predicted Ranks'!$A2,Matches!$R$3:$R$169)+SUMIF(Matches!$E$3:$E$169,'Predicted Ranks'!$A2,Matches!$R$3:$R$169)+SUMIF(Matches!$F$3:$F$169,'Predicted Ranks'!$A2,Matches!$V$3:$V$169)+SUMIF(Matches!$G$3:$G$169,'Predicted Ranks'!$A2,Matches!$V$3:$V$169)+SUMIF(Matches!$H$3:$H$169,'Predicted Ranks'!$A2,Matches!$V$3:$V$169)</f>
        <v>759.70320735621658</v>
      </c>
      <c r="G2" s="6">
        <f>SUMIF(Matches!$C$3:$C$169,'Predicted Ranks'!$A2,Matches!$T$3:$T$169)+SUMIF(Matches!$D$3:$D$169,'Predicted Ranks'!$A2,Matches!$T$3:$T$169)+SUMIF(Matches!$E$3:$E$169,'Predicted Ranks'!$A2,Matches!$T$3:$T$169)+SUMIF(Matches!$F$3:$F$169,'Predicted Ranks'!$A2,Matches!$X$3:$X$169)+SUMIF(Matches!$G$3:$G$169,'Predicted Ranks'!$A2,Matches!$X$3:$X$169)+SUMIF(Matches!$H$3:$H$169,'Predicted Ranks'!$A2,Matches!$X$3:$X$169)</f>
        <v>447.70446822596909</v>
      </c>
      <c r="H2" s="19">
        <v>1477</v>
      </c>
      <c r="I2" s="19">
        <v>9</v>
      </c>
      <c r="J2" s="19">
        <v>1</v>
      </c>
      <c r="K2" s="6">
        <v>772.2180504323386</v>
      </c>
      <c r="L2" s="6">
        <v>575.43645214361936</v>
      </c>
      <c r="M2" s="6">
        <v>708.56365940735122</v>
      </c>
      <c r="N2" s="6">
        <v>240.04014823761207</v>
      </c>
    </row>
    <row r="3" spans="1:14">
      <c r="A3" s="19">
        <v>2056</v>
      </c>
      <c r="B3" s="19">
        <f>SUMIF(Results!C$4:C$169,'Predicted Ranks'!A3,Results!$P$4:P$169)+SUMIF(Results!D$4:D$169,'Predicted Ranks'!A3,Results!$P$4:P$169)+SUMIF(Results!E$4:E$169,'Predicted Ranks'!A3,Results!$P$4:P$169)+SUMIF(Results!F$4:F$169,'Predicted Ranks'!A3,Results!$Q$4:Q$169)+SUMIF(Results!G$4:G$169,'Predicted Ranks'!A3,Results!$Q$4:Q$169)+SUMIF(Results!H$4:H$169,'Predicted Ranks'!A3,Results!$Q$4:Q$169)</f>
        <v>9</v>
      </c>
      <c r="C3" s="19">
        <f>SUMIF(Results!C$4:C$169,'Predicted Ranks'!A3,Results!$Q$4:Q$169)+SUMIF(Results!D$4:D$169,'Predicted Ranks'!A3,Results!$Q$4:Q$169)+SUMIF(Results!E$4:E$169,'Predicted Ranks'!A3,Results!$Q$4:Q$169)+SUMIF(Results!F$4:F$169,'Predicted Ranks'!A3,Results!$P$4:P$169)+SUMIF(Results!G$4:G$169,'Predicted Ranks'!A3,Results!$P$4:P$169)+SUMIF(Results!H$4:H$169,'Predicted Ranks'!A3,Results!$P$4:P$169)</f>
        <v>1</v>
      </c>
      <c r="D3" s="6">
        <f>SUMIF(Matches!$C$3:$C$169,'Predicted Ranks'!$A3,Matches!$S$3:$S$169)+SUMIF(Matches!$D$3:$D$169,'Predicted Ranks'!$A3,Matches!$S$3:$S$169)+SUMIF(Matches!$E$3:$E$169,'Predicted Ranks'!$A3,Matches!$S$3:$S$169)+SUMIF(Matches!$F$3:$F$169,'Predicted Ranks'!$A3,Matches!$W$3:$W$169)+SUMIF(Matches!$G$3:$G$169,'Predicted Ranks'!$A3,Matches!$W$3:$W$169)+SUMIF(Matches!$H$3:$H$169,'Predicted Ranks'!$A3,Matches!$W$3:$W$169)</f>
        <v>582.95960477915537</v>
      </c>
      <c r="E3" s="6">
        <f>SUMIF(Matches!$C$3:$C$169,'Predicted Ranks'!$A3,Matches!$Q$3:$Q$169)+SUMIF(Matches!$D$3:$D$169,'Predicted Ranks'!$A3,Matches!$Q$3:$Q$169)+SUMIF(Matches!$E$3:$E$169,'Predicted Ranks'!$A3,Matches!$Q$3:$Q$169)+SUMIF(Matches!$F$3:$F$169,'Predicted Ranks'!$A3,Matches!$U$3:$U$169)+SUMIF(Matches!$G$3:$G$169,'Predicted Ranks'!$A3,Matches!$U$3:$U$169)+SUMIF(Matches!$H$3:$H$169,'Predicted Ranks'!$A3,Matches!$U$3:$U$169)</f>
        <v>641.20478450422115</v>
      </c>
      <c r="F3" s="6">
        <f>SUMIF(Matches!$C$3:$C$169,'Predicted Ranks'!$A3,Matches!$R$3:$R$169)+SUMIF(Matches!$D$3:$D$169,'Predicted Ranks'!$A3,Matches!$R$3:$R$169)+SUMIF(Matches!$E$3:$E$169,'Predicted Ranks'!$A3,Matches!$R$3:$R$169)+SUMIF(Matches!$F$3:$F$169,'Predicted Ranks'!$A3,Matches!$V$3:$V$169)+SUMIF(Matches!$G$3:$G$169,'Predicted Ranks'!$A3,Matches!$V$3:$V$169)+SUMIF(Matches!$H$3:$H$169,'Predicted Ranks'!$A3,Matches!$V$3:$V$169)</f>
        <v>746.51663921418674</v>
      </c>
      <c r="G3" s="6">
        <f>SUMIF(Matches!$C$3:$C$169,'Predicted Ranks'!$A3,Matches!$T$3:$T$169)+SUMIF(Matches!$D$3:$D$169,'Predicted Ranks'!$A3,Matches!$T$3:$T$169)+SUMIF(Matches!$E$3:$E$169,'Predicted Ranks'!$A3,Matches!$T$3:$T$169)+SUMIF(Matches!$F$3:$F$169,'Predicted Ranks'!$A3,Matches!$X$3:$X$169)+SUMIF(Matches!$G$3:$G$169,'Predicted Ranks'!$A3,Matches!$X$3:$X$169)+SUMIF(Matches!$H$3:$H$169,'Predicted Ranks'!$A3,Matches!$X$3:$X$169)</f>
        <v>416.79476240362862</v>
      </c>
      <c r="H3" s="19">
        <v>27</v>
      </c>
      <c r="I3" s="19">
        <v>9</v>
      </c>
      <c r="J3" s="19">
        <v>1</v>
      </c>
      <c r="K3" s="6">
        <v>645.38436096780538</v>
      </c>
      <c r="L3" s="6">
        <v>629.11726423361449</v>
      </c>
      <c r="M3" s="6">
        <v>576.1424697997187</v>
      </c>
      <c r="N3" s="6">
        <v>252.2535500441133</v>
      </c>
    </row>
    <row r="4" spans="1:14">
      <c r="A4" s="19">
        <v>1477</v>
      </c>
      <c r="B4" s="19">
        <f>SUMIF(Results!C$4:C$169,'Predicted Ranks'!A4,Results!$P$4:P$169)+SUMIF(Results!D$4:D$169,'Predicted Ranks'!A4,Results!$P$4:P$169)+SUMIF(Results!E$4:E$169,'Predicted Ranks'!A4,Results!$P$4:P$169)+SUMIF(Results!F$4:F$169,'Predicted Ranks'!A4,Results!$Q$4:Q$169)+SUMIF(Results!G$4:G$169,'Predicted Ranks'!A4,Results!$Q$4:Q$169)+SUMIF(Results!H$4:H$169,'Predicted Ranks'!A4,Results!$Q$4:Q$169)</f>
        <v>9</v>
      </c>
      <c r="C4" s="19">
        <f>SUMIF(Results!C$4:C$169,'Predicted Ranks'!A4,Results!$Q$4:Q$169)+SUMIF(Results!D$4:D$169,'Predicted Ranks'!A4,Results!$Q$4:Q$169)+SUMIF(Results!E$4:E$169,'Predicted Ranks'!A4,Results!$Q$4:Q$169)+SUMIF(Results!F$4:F$169,'Predicted Ranks'!A4,Results!$P$4:P$169)+SUMIF(Results!G$4:G$169,'Predicted Ranks'!A4,Results!$P$4:P$169)+SUMIF(Results!H$4:H$169,'Predicted Ranks'!A4,Results!$P$4:P$169)</f>
        <v>1</v>
      </c>
      <c r="D4" s="6">
        <f>SUMIF(Matches!$C$3:$C$169,'Predicted Ranks'!$A4,Matches!$S$3:$S$169)+SUMIF(Matches!$D$3:$D$169,'Predicted Ranks'!$A4,Matches!$S$3:$S$169)+SUMIF(Matches!$E$3:$E$169,'Predicted Ranks'!$A4,Matches!$S$3:$S$169)+SUMIF(Matches!$F$3:$F$169,'Predicted Ranks'!$A4,Matches!$W$3:$W$169)+SUMIF(Matches!$G$3:$G$169,'Predicted Ranks'!$A4,Matches!$W$3:$W$169)+SUMIF(Matches!$H$3:$H$169,'Predicted Ranks'!$A4,Matches!$W$3:$W$169)</f>
        <v>772.2180504323386</v>
      </c>
      <c r="E4" s="6">
        <f>SUMIF(Matches!$C$3:$C$169,'Predicted Ranks'!$A4,Matches!$Q$3:$Q$169)+SUMIF(Matches!$D$3:$D$169,'Predicted Ranks'!$A4,Matches!$Q$3:$Q$169)+SUMIF(Matches!$E$3:$E$169,'Predicted Ranks'!$A4,Matches!$Q$3:$Q$169)+SUMIF(Matches!$F$3:$F$169,'Predicted Ranks'!$A4,Matches!$U$3:$U$169)+SUMIF(Matches!$G$3:$G$169,'Predicted Ranks'!$A4,Matches!$U$3:$U$169)+SUMIF(Matches!$H$3:$H$169,'Predicted Ranks'!$A4,Matches!$U$3:$U$169)</f>
        <v>575.43645214361936</v>
      </c>
      <c r="F4" s="6">
        <f>SUMIF(Matches!$C$3:$C$169,'Predicted Ranks'!$A4,Matches!$R$3:$R$169)+SUMIF(Matches!$D$3:$D$169,'Predicted Ranks'!$A4,Matches!$R$3:$R$169)+SUMIF(Matches!$E$3:$E$169,'Predicted Ranks'!$A4,Matches!$R$3:$R$169)+SUMIF(Matches!$F$3:$F$169,'Predicted Ranks'!$A4,Matches!$V$3:$V$169)+SUMIF(Matches!$G$3:$G$169,'Predicted Ranks'!$A4,Matches!$V$3:$V$169)+SUMIF(Matches!$H$3:$H$169,'Predicted Ranks'!$A4,Matches!$V$3:$V$169)</f>
        <v>708.56365940735122</v>
      </c>
      <c r="G4" s="6">
        <f>SUMIF(Matches!$C$3:$C$169,'Predicted Ranks'!$A4,Matches!$T$3:$T$169)+SUMIF(Matches!$D$3:$D$169,'Predicted Ranks'!$A4,Matches!$T$3:$T$169)+SUMIF(Matches!$E$3:$E$169,'Predicted Ranks'!$A4,Matches!$T$3:$T$169)+SUMIF(Matches!$F$3:$F$169,'Predicted Ranks'!$A4,Matches!$X$3:$X$169)+SUMIF(Matches!$G$3:$G$169,'Predicted Ranks'!$A4,Matches!$X$3:$X$169)+SUMIF(Matches!$H$3:$H$169,'Predicted Ranks'!$A4,Matches!$X$3:$X$169)</f>
        <v>240.04014823761207</v>
      </c>
      <c r="H4" s="19">
        <v>2056</v>
      </c>
      <c r="I4" s="19">
        <v>9</v>
      </c>
      <c r="J4" s="19">
        <v>1</v>
      </c>
      <c r="K4" s="6">
        <v>582.95960477915537</v>
      </c>
      <c r="L4" s="6">
        <v>641.20478450422115</v>
      </c>
      <c r="M4" s="6">
        <v>746.51663921418674</v>
      </c>
      <c r="N4" s="6">
        <v>416.79476240362862</v>
      </c>
    </row>
    <row r="5" spans="1:14">
      <c r="A5" s="19">
        <v>2485</v>
      </c>
      <c r="B5" s="19">
        <f>SUMIF(Results!C$4:C$169,'Predicted Ranks'!A5,Results!$P$4:P$169)+SUMIF(Results!D$4:D$169,'Predicted Ranks'!A5,Results!$P$4:P$169)+SUMIF(Results!E$4:E$169,'Predicted Ranks'!A5,Results!$P$4:P$169)+SUMIF(Results!F$4:F$169,'Predicted Ranks'!A5,Results!$Q$4:Q$169)+SUMIF(Results!G$4:G$169,'Predicted Ranks'!A5,Results!$Q$4:Q$169)+SUMIF(Results!H$4:H$169,'Predicted Ranks'!A5,Results!$Q$4:Q$169)</f>
        <v>9</v>
      </c>
      <c r="C5" s="19">
        <f>SUMIF(Results!C$4:C$169,'Predicted Ranks'!A5,Results!$Q$4:Q$169)+SUMIF(Results!D$4:D$169,'Predicted Ranks'!A5,Results!$Q$4:Q$169)+SUMIF(Results!E$4:E$169,'Predicted Ranks'!A5,Results!$Q$4:Q$169)+SUMIF(Results!F$4:F$169,'Predicted Ranks'!A5,Results!$P$4:P$169)+SUMIF(Results!G$4:G$169,'Predicted Ranks'!A5,Results!$P$4:P$169)+SUMIF(Results!H$4:H$169,'Predicted Ranks'!A5,Results!$P$4:P$169)</f>
        <v>1</v>
      </c>
      <c r="D5" s="6">
        <f>SUMIF(Matches!$C$3:$C$169,'Predicted Ranks'!$A5,Matches!$S$3:$S$169)+SUMIF(Matches!$D$3:$D$169,'Predicted Ranks'!$A5,Matches!$S$3:$S$169)+SUMIF(Matches!$E$3:$E$169,'Predicted Ranks'!$A5,Matches!$S$3:$S$169)+SUMIF(Matches!$F$3:$F$169,'Predicted Ranks'!$A5,Matches!$W$3:$W$169)+SUMIF(Matches!$G$3:$G$169,'Predicted Ranks'!$A5,Matches!$W$3:$W$169)+SUMIF(Matches!$H$3:$H$169,'Predicted Ranks'!$A5,Matches!$W$3:$W$169)</f>
        <v>537.00031465931147</v>
      </c>
      <c r="E5" s="6">
        <f>SUMIF(Matches!$C$3:$C$169,'Predicted Ranks'!$A5,Matches!$Q$3:$Q$169)+SUMIF(Matches!$D$3:$D$169,'Predicted Ranks'!$A5,Matches!$Q$3:$Q$169)+SUMIF(Matches!$E$3:$E$169,'Predicted Ranks'!$A5,Matches!$Q$3:$Q$169)+SUMIF(Matches!$F$3:$F$169,'Predicted Ranks'!$A5,Matches!$U$3:$U$169)+SUMIF(Matches!$G$3:$G$169,'Predicted Ranks'!$A5,Matches!$U$3:$U$169)+SUMIF(Matches!$H$3:$H$169,'Predicted Ranks'!$A5,Matches!$U$3:$U$169)</f>
        <v>561.17486575263126</v>
      </c>
      <c r="F5" s="6">
        <f>SUMIF(Matches!$C$3:$C$169,'Predicted Ranks'!$A5,Matches!$R$3:$R$169)+SUMIF(Matches!$D$3:$D$169,'Predicted Ranks'!$A5,Matches!$R$3:$R$169)+SUMIF(Matches!$E$3:$E$169,'Predicted Ranks'!$A5,Matches!$R$3:$R$169)+SUMIF(Matches!$F$3:$F$169,'Predicted Ranks'!$A5,Matches!$V$3:$V$169)+SUMIF(Matches!$G$3:$G$169,'Predicted Ranks'!$A5,Matches!$V$3:$V$169)+SUMIF(Matches!$H$3:$H$169,'Predicted Ranks'!$A5,Matches!$V$3:$V$169)</f>
        <v>847.09739695415396</v>
      </c>
      <c r="G5" s="6">
        <f>SUMIF(Matches!$C$3:$C$169,'Predicted Ranks'!$A5,Matches!$T$3:$T$169)+SUMIF(Matches!$D$3:$D$169,'Predicted Ranks'!$A5,Matches!$T$3:$T$169)+SUMIF(Matches!$E$3:$E$169,'Predicted Ranks'!$A5,Matches!$T$3:$T$169)+SUMIF(Matches!$F$3:$F$169,'Predicted Ranks'!$A5,Matches!$X$3:$X$169)+SUMIF(Matches!$G$3:$G$169,'Predicted Ranks'!$A5,Matches!$X$3:$X$169)+SUMIF(Matches!$H$3:$H$169,'Predicted Ranks'!$A5,Matches!$X$3:$X$169)</f>
        <v>294.6743336331283</v>
      </c>
      <c r="H5" s="19">
        <v>2485</v>
      </c>
      <c r="I5" s="19">
        <v>9</v>
      </c>
      <c r="J5" s="19">
        <v>1</v>
      </c>
      <c r="K5" s="6">
        <v>537.00031465931147</v>
      </c>
      <c r="L5" s="6">
        <v>561.17486575263126</v>
      </c>
      <c r="M5" s="6">
        <v>847.09739695415396</v>
      </c>
      <c r="N5" s="6">
        <v>294.6743336331283</v>
      </c>
    </row>
    <row r="6" spans="1:14">
      <c r="A6" s="19">
        <v>33</v>
      </c>
      <c r="B6" s="19">
        <f>SUMIF(Results!C$4:C$169,'Predicted Ranks'!A6,Results!$P$4:P$169)+SUMIF(Results!D$4:D$169,'Predicted Ranks'!A6,Results!$P$4:P$169)+SUMIF(Results!E$4:E$169,'Predicted Ranks'!A6,Results!$P$4:P$169)+SUMIF(Results!F$4:F$169,'Predicted Ranks'!A6,Results!$Q$4:Q$169)+SUMIF(Results!G$4:G$169,'Predicted Ranks'!A6,Results!$Q$4:Q$169)+SUMIF(Results!H$4:H$169,'Predicted Ranks'!A6,Results!$Q$4:Q$169)</f>
        <v>7</v>
      </c>
      <c r="C6" s="19">
        <f>SUMIF(Results!C$4:C$169,'Predicted Ranks'!A6,Results!$Q$4:Q$169)+SUMIF(Results!D$4:D$169,'Predicted Ranks'!A6,Results!$Q$4:Q$169)+SUMIF(Results!E$4:E$169,'Predicted Ranks'!A6,Results!$Q$4:Q$169)+SUMIF(Results!F$4:F$169,'Predicted Ranks'!A6,Results!$P$4:P$169)+SUMIF(Results!G$4:G$169,'Predicted Ranks'!A6,Results!$P$4:P$169)+SUMIF(Results!H$4:H$169,'Predicted Ranks'!A6,Results!$P$4:P$169)</f>
        <v>3</v>
      </c>
      <c r="D6" s="6">
        <f>SUMIF(Matches!$C$3:$C$169,'Predicted Ranks'!$A6,Matches!$S$3:$S$169)+SUMIF(Matches!$D$3:$D$169,'Predicted Ranks'!$A6,Matches!$S$3:$S$169)+SUMIF(Matches!$E$3:$E$169,'Predicted Ranks'!$A6,Matches!$S$3:$S$169)+SUMIF(Matches!$F$3:$F$169,'Predicted Ranks'!$A6,Matches!$W$3:$W$169)+SUMIF(Matches!$G$3:$G$169,'Predicted Ranks'!$A6,Matches!$W$3:$W$169)+SUMIF(Matches!$H$3:$H$169,'Predicted Ranks'!$A6,Matches!$W$3:$W$169)</f>
        <v>618.27816596828688</v>
      </c>
      <c r="E6" s="6">
        <f>SUMIF(Matches!$C$3:$C$169,'Predicted Ranks'!$A6,Matches!$Q$3:$Q$169)+SUMIF(Matches!$D$3:$D$169,'Predicted Ranks'!$A6,Matches!$Q$3:$Q$169)+SUMIF(Matches!$E$3:$E$169,'Predicted Ranks'!$A6,Matches!$Q$3:$Q$169)+SUMIF(Matches!$F$3:$F$169,'Predicted Ranks'!$A6,Matches!$U$3:$U$169)+SUMIF(Matches!$G$3:$G$169,'Predicted Ranks'!$A6,Matches!$U$3:$U$169)+SUMIF(Matches!$H$3:$H$169,'Predicted Ranks'!$A6,Matches!$U$3:$U$169)</f>
        <v>630.26893901545691</v>
      </c>
      <c r="F6" s="6">
        <f>SUMIF(Matches!$C$3:$C$169,'Predicted Ranks'!$A6,Matches!$R$3:$R$169)+SUMIF(Matches!$D$3:$D$169,'Predicted Ranks'!$A6,Matches!$R$3:$R$169)+SUMIF(Matches!$E$3:$E$169,'Predicted Ranks'!$A6,Matches!$R$3:$R$169)+SUMIF(Matches!$F$3:$F$169,'Predicted Ranks'!$A6,Matches!$V$3:$V$169)+SUMIF(Matches!$G$3:$G$169,'Predicted Ranks'!$A6,Matches!$V$3:$V$169)+SUMIF(Matches!$H$3:$H$169,'Predicted Ranks'!$A6,Matches!$V$3:$V$169)</f>
        <v>581.7749387468848</v>
      </c>
      <c r="G6" s="6">
        <f>SUMIF(Matches!$C$3:$C$169,'Predicted Ranks'!$A6,Matches!$T$3:$T$169)+SUMIF(Matches!$D$3:$D$169,'Predicted Ranks'!$A6,Matches!$T$3:$T$169)+SUMIF(Matches!$E$3:$E$169,'Predicted Ranks'!$A6,Matches!$T$3:$T$169)+SUMIF(Matches!$F$3:$F$169,'Predicted Ranks'!$A6,Matches!$X$3:$X$169)+SUMIF(Matches!$G$3:$G$169,'Predicted Ranks'!$A6,Matches!$X$3:$X$169)+SUMIF(Matches!$H$3:$H$169,'Predicted Ranks'!$A6,Matches!$X$3:$X$169)</f>
        <v>258.17786494277709</v>
      </c>
      <c r="H6" s="19">
        <v>357</v>
      </c>
      <c r="I6" s="19">
        <v>9</v>
      </c>
      <c r="J6" s="19">
        <v>1</v>
      </c>
      <c r="K6" s="6">
        <v>497.38549077905236</v>
      </c>
      <c r="L6" s="6">
        <v>606.19728282700862</v>
      </c>
      <c r="M6" s="6">
        <v>729.28877341863154</v>
      </c>
      <c r="N6" s="6">
        <v>308.02469156806933</v>
      </c>
    </row>
    <row r="7" spans="1:14">
      <c r="A7" s="19">
        <v>27</v>
      </c>
      <c r="B7" s="19">
        <f>SUMIF(Results!C$4:C$169,'Predicted Ranks'!A7,Results!$P$4:P$169)+SUMIF(Results!D$4:D$169,'Predicted Ranks'!A7,Results!$P$4:P$169)+SUMIF(Results!E$4:E$169,'Predicted Ranks'!A7,Results!$P$4:P$169)+SUMIF(Results!F$4:F$169,'Predicted Ranks'!A7,Results!$Q$4:Q$169)+SUMIF(Results!G$4:G$169,'Predicted Ranks'!A7,Results!$Q$4:Q$169)+SUMIF(Results!H$4:H$169,'Predicted Ranks'!A7,Results!$Q$4:Q$169)</f>
        <v>9</v>
      </c>
      <c r="C7" s="19">
        <f>SUMIF(Results!C$4:C$169,'Predicted Ranks'!A7,Results!$Q$4:Q$169)+SUMIF(Results!D$4:D$169,'Predicted Ranks'!A7,Results!$Q$4:Q$169)+SUMIF(Results!E$4:E$169,'Predicted Ranks'!A7,Results!$Q$4:Q$169)+SUMIF(Results!F$4:F$169,'Predicted Ranks'!A7,Results!$P$4:P$169)+SUMIF(Results!G$4:G$169,'Predicted Ranks'!A7,Results!$P$4:P$169)+SUMIF(Results!H$4:H$169,'Predicted Ranks'!A7,Results!$P$4:P$169)</f>
        <v>1</v>
      </c>
      <c r="D7" s="6">
        <f>SUMIF(Matches!$C$3:$C$169,'Predicted Ranks'!$A7,Matches!$S$3:$S$169)+SUMIF(Matches!$D$3:$D$169,'Predicted Ranks'!$A7,Matches!$S$3:$S$169)+SUMIF(Matches!$E$3:$E$169,'Predicted Ranks'!$A7,Matches!$S$3:$S$169)+SUMIF(Matches!$F$3:$F$169,'Predicted Ranks'!$A7,Matches!$W$3:$W$169)+SUMIF(Matches!$G$3:$G$169,'Predicted Ranks'!$A7,Matches!$W$3:$W$169)+SUMIF(Matches!$H$3:$H$169,'Predicted Ranks'!$A7,Matches!$W$3:$W$169)</f>
        <v>645.38436096780538</v>
      </c>
      <c r="E7" s="6">
        <f>SUMIF(Matches!$C$3:$C$169,'Predicted Ranks'!$A7,Matches!$Q$3:$Q$169)+SUMIF(Matches!$D$3:$D$169,'Predicted Ranks'!$A7,Matches!$Q$3:$Q$169)+SUMIF(Matches!$E$3:$E$169,'Predicted Ranks'!$A7,Matches!$Q$3:$Q$169)+SUMIF(Matches!$F$3:$F$169,'Predicted Ranks'!$A7,Matches!$U$3:$U$169)+SUMIF(Matches!$G$3:$G$169,'Predicted Ranks'!$A7,Matches!$U$3:$U$169)+SUMIF(Matches!$H$3:$H$169,'Predicted Ranks'!$A7,Matches!$U$3:$U$169)</f>
        <v>629.11726423361449</v>
      </c>
      <c r="F7" s="6">
        <f>SUMIF(Matches!$C$3:$C$169,'Predicted Ranks'!$A7,Matches!$R$3:$R$169)+SUMIF(Matches!$D$3:$D$169,'Predicted Ranks'!$A7,Matches!$R$3:$R$169)+SUMIF(Matches!$E$3:$E$169,'Predicted Ranks'!$A7,Matches!$R$3:$R$169)+SUMIF(Matches!$F$3:$F$169,'Predicted Ranks'!$A7,Matches!$V$3:$V$169)+SUMIF(Matches!$G$3:$G$169,'Predicted Ranks'!$A7,Matches!$V$3:$V$169)+SUMIF(Matches!$H$3:$H$169,'Predicted Ranks'!$A7,Matches!$V$3:$V$169)</f>
        <v>576.1424697997187</v>
      </c>
      <c r="G7" s="6">
        <f>SUMIF(Matches!$C$3:$C$169,'Predicted Ranks'!$A7,Matches!$T$3:$T$169)+SUMIF(Matches!$D$3:$D$169,'Predicted Ranks'!$A7,Matches!$T$3:$T$169)+SUMIF(Matches!$E$3:$E$169,'Predicted Ranks'!$A7,Matches!$T$3:$T$169)+SUMIF(Matches!$F$3:$F$169,'Predicted Ranks'!$A7,Matches!$X$3:$X$169)+SUMIF(Matches!$G$3:$G$169,'Predicted Ranks'!$A7,Matches!$X$3:$X$169)+SUMIF(Matches!$H$3:$H$169,'Predicted Ranks'!$A7,Matches!$X$3:$X$169)</f>
        <v>252.2535500441133</v>
      </c>
      <c r="H7" s="19">
        <v>399</v>
      </c>
      <c r="I7" s="19">
        <v>8</v>
      </c>
      <c r="J7" s="19">
        <v>2</v>
      </c>
      <c r="K7" s="6">
        <v>590.77336843948444</v>
      </c>
      <c r="L7" s="6">
        <v>605.51948591184964</v>
      </c>
      <c r="M7" s="6">
        <v>483.8864165896274</v>
      </c>
      <c r="N7" s="6">
        <v>271.05310314530385</v>
      </c>
    </row>
    <row r="8" spans="1:14">
      <c r="A8" s="19">
        <v>1918</v>
      </c>
      <c r="B8" s="19">
        <f>SUMIF(Results!C$4:C$169,'Predicted Ranks'!A8,Results!$P$4:P$169)+SUMIF(Results!D$4:D$169,'Predicted Ranks'!A8,Results!$P$4:P$169)+SUMIF(Results!E$4:E$169,'Predicted Ranks'!A8,Results!$P$4:P$169)+SUMIF(Results!F$4:F$169,'Predicted Ranks'!A8,Results!$Q$4:Q$169)+SUMIF(Results!G$4:G$169,'Predicted Ranks'!A8,Results!$Q$4:Q$169)+SUMIF(Results!H$4:H$169,'Predicted Ranks'!A8,Results!$Q$4:Q$169)</f>
        <v>6</v>
      </c>
      <c r="C8" s="19">
        <f>SUMIF(Results!C$4:C$169,'Predicted Ranks'!A8,Results!$Q$4:Q$169)+SUMIF(Results!D$4:D$169,'Predicted Ranks'!A8,Results!$Q$4:Q$169)+SUMIF(Results!E$4:E$169,'Predicted Ranks'!A8,Results!$Q$4:Q$169)+SUMIF(Results!F$4:F$169,'Predicted Ranks'!A8,Results!$P$4:P$169)+SUMIF(Results!G$4:G$169,'Predicted Ranks'!A8,Results!$P$4:P$169)+SUMIF(Results!H$4:H$169,'Predicted Ranks'!A8,Results!$P$4:P$169)</f>
        <v>4</v>
      </c>
      <c r="D8" s="6">
        <f>SUMIF(Matches!$C$3:$C$169,'Predicted Ranks'!$A8,Matches!$S$3:$S$169)+SUMIF(Matches!$D$3:$D$169,'Predicted Ranks'!$A8,Matches!$S$3:$S$169)+SUMIF(Matches!$E$3:$E$169,'Predicted Ranks'!$A8,Matches!$S$3:$S$169)+SUMIF(Matches!$F$3:$F$169,'Predicted Ranks'!$A8,Matches!$W$3:$W$169)+SUMIF(Matches!$G$3:$G$169,'Predicted Ranks'!$A8,Matches!$W$3:$W$169)+SUMIF(Matches!$H$3:$H$169,'Predicted Ranks'!$A8,Matches!$W$3:$W$169)</f>
        <v>574.22050211309784</v>
      </c>
      <c r="E8" s="6">
        <f>SUMIF(Matches!$C$3:$C$169,'Predicted Ranks'!$A8,Matches!$Q$3:$Q$169)+SUMIF(Matches!$D$3:$D$169,'Predicted Ranks'!$A8,Matches!$Q$3:$Q$169)+SUMIF(Matches!$E$3:$E$169,'Predicted Ranks'!$A8,Matches!$Q$3:$Q$169)+SUMIF(Matches!$F$3:$F$169,'Predicted Ranks'!$A8,Matches!$U$3:$U$169)+SUMIF(Matches!$G$3:$G$169,'Predicted Ranks'!$A8,Matches!$U$3:$U$169)+SUMIF(Matches!$H$3:$H$169,'Predicted Ranks'!$A8,Matches!$U$3:$U$169)</f>
        <v>557.83616528944549</v>
      </c>
      <c r="F8" s="6">
        <f>SUMIF(Matches!$C$3:$C$169,'Predicted Ranks'!$A8,Matches!$R$3:$R$169)+SUMIF(Matches!$D$3:$D$169,'Predicted Ranks'!$A8,Matches!$R$3:$R$169)+SUMIF(Matches!$E$3:$E$169,'Predicted Ranks'!$A8,Matches!$R$3:$R$169)+SUMIF(Matches!$F$3:$F$169,'Predicted Ranks'!$A8,Matches!$V$3:$V$169)+SUMIF(Matches!$G$3:$G$169,'Predicted Ranks'!$A8,Matches!$V$3:$V$169)+SUMIF(Matches!$H$3:$H$169,'Predicted Ranks'!$A8,Matches!$V$3:$V$169)</f>
        <v>637.09177562036973</v>
      </c>
      <c r="G8" s="6">
        <f>SUMIF(Matches!$C$3:$C$169,'Predicted Ranks'!$A8,Matches!$T$3:$T$169)+SUMIF(Matches!$D$3:$D$169,'Predicted Ranks'!$A8,Matches!$T$3:$T$169)+SUMIF(Matches!$E$3:$E$169,'Predicted Ranks'!$A8,Matches!$T$3:$T$169)+SUMIF(Matches!$F$3:$F$169,'Predicted Ranks'!$A8,Matches!$X$3:$X$169)+SUMIF(Matches!$G$3:$G$169,'Predicted Ranks'!$A8,Matches!$X$3:$X$169)+SUMIF(Matches!$H$3:$H$169,'Predicted Ranks'!$A8,Matches!$X$3:$X$169)</f>
        <v>240.43070921665833</v>
      </c>
      <c r="H8" s="19">
        <v>1089</v>
      </c>
      <c r="I8" s="19">
        <v>8</v>
      </c>
      <c r="J8" s="19">
        <v>2</v>
      </c>
      <c r="K8" s="6">
        <v>571.45113057725416</v>
      </c>
      <c r="L8" s="6">
        <v>608.9527320186121</v>
      </c>
      <c r="M8" s="6">
        <v>519.18414613440063</v>
      </c>
      <c r="N8" s="6">
        <v>329.6328418913381</v>
      </c>
    </row>
    <row r="9" spans="1:14">
      <c r="A9" s="19">
        <v>2590</v>
      </c>
      <c r="B9" s="19">
        <f>SUMIF(Results!C$4:C$169,'Predicted Ranks'!A9,Results!$P$4:P$169)+SUMIF(Results!D$4:D$169,'Predicted Ranks'!A9,Results!$P$4:P$169)+SUMIF(Results!E$4:E$169,'Predicted Ranks'!A9,Results!$P$4:P$169)+SUMIF(Results!F$4:F$169,'Predicted Ranks'!A9,Results!$Q$4:Q$169)+SUMIF(Results!G$4:G$169,'Predicted Ranks'!A9,Results!$Q$4:Q$169)+SUMIF(Results!H$4:H$169,'Predicted Ranks'!A9,Results!$Q$4:Q$169)</f>
        <v>7</v>
      </c>
      <c r="C9" s="19">
        <f>SUMIF(Results!C$4:C$169,'Predicted Ranks'!A9,Results!$Q$4:Q$169)+SUMIF(Results!D$4:D$169,'Predicted Ranks'!A9,Results!$Q$4:Q$169)+SUMIF(Results!E$4:E$169,'Predicted Ranks'!A9,Results!$Q$4:Q$169)+SUMIF(Results!F$4:F$169,'Predicted Ranks'!A9,Results!$P$4:P$169)+SUMIF(Results!G$4:G$169,'Predicted Ranks'!A9,Results!$P$4:P$169)+SUMIF(Results!H$4:H$169,'Predicted Ranks'!A9,Results!$P$4:P$169)</f>
        <v>3</v>
      </c>
      <c r="D9" s="6">
        <f>SUMIF(Matches!$C$3:$C$169,'Predicted Ranks'!$A9,Matches!$S$3:$S$169)+SUMIF(Matches!$D$3:$D$169,'Predicted Ranks'!$A9,Matches!$S$3:$S$169)+SUMIF(Matches!$E$3:$E$169,'Predicted Ranks'!$A9,Matches!$S$3:$S$169)+SUMIF(Matches!$F$3:$F$169,'Predicted Ranks'!$A9,Matches!$W$3:$W$169)+SUMIF(Matches!$G$3:$G$169,'Predicted Ranks'!$A9,Matches!$W$3:$W$169)+SUMIF(Matches!$H$3:$H$169,'Predicted Ranks'!$A9,Matches!$W$3:$W$169)</f>
        <v>546.32196913364237</v>
      </c>
      <c r="E9" s="6">
        <f>SUMIF(Matches!$C$3:$C$169,'Predicted Ranks'!$A9,Matches!$Q$3:$Q$169)+SUMIF(Matches!$D$3:$D$169,'Predicted Ranks'!$A9,Matches!$Q$3:$Q$169)+SUMIF(Matches!$E$3:$E$169,'Predicted Ranks'!$A9,Matches!$Q$3:$Q$169)+SUMIF(Matches!$F$3:$F$169,'Predicted Ranks'!$A9,Matches!$U$3:$U$169)+SUMIF(Matches!$G$3:$G$169,'Predicted Ranks'!$A9,Matches!$U$3:$U$169)+SUMIF(Matches!$H$3:$H$169,'Predicted Ranks'!$A9,Matches!$U$3:$U$169)</f>
        <v>729.97567934245831</v>
      </c>
      <c r="F9" s="6">
        <f>SUMIF(Matches!$C$3:$C$169,'Predicted Ranks'!$A9,Matches!$R$3:$R$169)+SUMIF(Matches!$D$3:$D$169,'Predicted Ranks'!$A9,Matches!$R$3:$R$169)+SUMIF(Matches!$E$3:$E$169,'Predicted Ranks'!$A9,Matches!$R$3:$R$169)+SUMIF(Matches!$F$3:$F$169,'Predicted Ranks'!$A9,Matches!$V$3:$V$169)+SUMIF(Matches!$G$3:$G$169,'Predicted Ranks'!$A9,Matches!$V$3:$V$169)+SUMIF(Matches!$H$3:$H$169,'Predicted Ranks'!$A9,Matches!$V$3:$V$169)</f>
        <v>518.61191055923859</v>
      </c>
      <c r="G9" s="6">
        <f>SUMIF(Matches!$C$3:$C$169,'Predicted Ranks'!$A9,Matches!$T$3:$T$169)+SUMIF(Matches!$D$3:$D$169,'Predicted Ranks'!$A9,Matches!$T$3:$T$169)+SUMIF(Matches!$E$3:$E$169,'Predicted Ranks'!$A9,Matches!$T$3:$T$169)+SUMIF(Matches!$F$3:$F$169,'Predicted Ranks'!$A9,Matches!$X$3:$X$169)+SUMIF(Matches!$G$3:$G$169,'Predicted Ranks'!$A9,Matches!$X$3:$X$169)+SUMIF(Matches!$H$3:$H$169,'Predicted Ranks'!$A9,Matches!$X$3:$X$169)</f>
        <v>275.18945573363567</v>
      </c>
      <c r="H9" s="19">
        <v>2180</v>
      </c>
      <c r="I9" s="19">
        <v>8</v>
      </c>
      <c r="J9" s="19">
        <v>2</v>
      </c>
      <c r="K9" s="6">
        <v>568.36850739967394</v>
      </c>
      <c r="L9" s="6">
        <v>598.82551440589123</v>
      </c>
      <c r="M9" s="6">
        <v>524.77588113768275</v>
      </c>
      <c r="N9" s="6">
        <v>285.2203306894599</v>
      </c>
    </row>
    <row r="10" spans="1:14">
      <c r="A10" s="19">
        <v>195</v>
      </c>
      <c r="B10" s="19">
        <f>SUMIF(Results!C$4:C$169,'Predicted Ranks'!A10,Results!$P$4:P$169)+SUMIF(Results!D$4:D$169,'Predicted Ranks'!A10,Results!$P$4:P$169)+SUMIF(Results!E$4:E$169,'Predicted Ranks'!A10,Results!$P$4:P$169)+SUMIF(Results!F$4:F$169,'Predicted Ranks'!A10,Results!$Q$4:Q$169)+SUMIF(Results!G$4:G$169,'Predicted Ranks'!A10,Results!$Q$4:Q$169)+SUMIF(Results!H$4:H$169,'Predicted Ranks'!A10,Results!$Q$4:Q$169)</f>
        <v>8</v>
      </c>
      <c r="C10" s="19">
        <f>SUMIF(Results!C$4:C$169,'Predicted Ranks'!A10,Results!$Q$4:Q$169)+SUMIF(Results!D$4:D$169,'Predicted Ranks'!A10,Results!$Q$4:Q$169)+SUMIF(Results!E$4:E$169,'Predicted Ranks'!A10,Results!$Q$4:Q$169)+SUMIF(Results!F$4:F$169,'Predicted Ranks'!A10,Results!$P$4:P$169)+SUMIF(Results!G$4:G$169,'Predicted Ranks'!A10,Results!$P$4:P$169)+SUMIF(Results!H$4:H$169,'Predicted Ranks'!A10,Results!$P$4:P$169)</f>
        <v>2</v>
      </c>
      <c r="D10" s="6">
        <f>SUMIF(Matches!$C$3:$C$169,'Predicted Ranks'!$A10,Matches!$S$3:$S$169)+SUMIF(Matches!$D$3:$D$169,'Predicted Ranks'!$A10,Matches!$S$3:$S$169)+SUMIF(Matches!$E$3:$E$169,'Predicted Ranks'!$A10,Matches!$S$3:$S$169)+SUMIF(Matches!$F$3:$F$169,'Predicted Ranks'!$A10,Matches!$W$3:$W$169)+SUMIF(Matches!$G$3:$G$169,'Predicted Ranks'!$A10,Matches!$W$3:$W$169)+SUMIF(Matches!$H$3:$H$169,'Predicted Ranks'!$A10,Matches!$W$3:$W$169)</f>
        <v>478.71643865201122</v>
      </c>
      <c r="E10" s="6">
        <f>SUMIF(Matches!$C$3:$C$169,'Predicted Ranks'!$A10,Matches!$Q$3:$Q$169)+SUMIF(Matches!$D$3:$D$169,'Predicted Ranks'!$A10,Matches!$Q$3:$Q$169)+SUMIF(Matches!$E$3:$E$169,'Predicted Ranks'!$A10,Matches!$Q$3:$Q$169)+SUMIF(Matches!$F$3:$F$169,'Predicted Ranks'!$A10,Matches!$U$3:$U$169)+SUMIF(Matches!$G$3:$G$169,'Predicted Ranks'!$A10,Matches!$U$3:$U$169)+SUMIF(Matches!$H$3:$H$169,'Predicted Ranks'!$A10,Matches!$U$3:$U$169)</f>
        <v>550.24287443972423</v>
      </c>
      <c r="F10" s="6">
        <f>SUMIF(Matches!$C$3:$C$169,'Predicted Ranks'!$A10,Matches!$R$3:$R$169)+SUMIF(Matches!$D$3:$D$169,'Predicted Ranks'!$A10,Matches!$R$3:$R$169)+SUMIF(Matches!$E$3:$E$169,'Predicted Ranks'!$A10,Matches!$R$3:$R$169)+SUMIF(Matches!$F$3:$F$169,'Predicted Ranks'!$A10,Matches!$V$3:$V$169)+SUMIF(Matches!$G$3:$G$169,'Predicted Ranks'!$A10,Matches!$V$3:$V$169)+SUMIF(Matches!$H$3:$H$169,'Predicted Ranks'!$A10,Matches!$V$3:$V$169)</f>
        <v>667.86032317630634</v>
      </c>
      <c r="G10" s="6">
        <f>SUMIF(Matches!$C$3:$C$169,'Predicted Ranks'!$A10,Matches!$T$3:$T$169)+SUMIF(Matches!$D$3:$D$169,'Predicted Ranks'!$A10,Matches!$T$3:$T$169)+SUMIF(Matches!$E$3:$E$169,'Predicted Ranks'!$A10,Matches!$T$3:$T$169)+SUMIF(Matches!$F$3:$F$169,'Predicted Ranks'!$A10,Matches!$X$3:$X$169)+SUMIF(Matches!$G$3:$G$169,'Predicted Ranks'!$A10,Matches!$X$3:$X$169)+SUMIF(Matches!$H$3:$H$169,'Predicted Ranks'!$A10,Matches!$X$3:$X$169)</f>
        <v>367.90709222932367</v>
      </c>
      <c r="H10" s="19">
        <v>195</v>
      </c>
      <c r="I10" s="19">
        <v>8</v>
      </c>
      <c r="J10" s="19">
        <v>2</v>
      </c>
      <c r="K10" s="6">
        <v>478.71643865201122</v>
      </c>
      <c r="L10" s="6">
        <v>550.24287443972423</v>
      </c>
      <c r="M10" s="6">
        <v>667.86032317630634</v>
      </c>
      <c r="N10" s="6">
        <v>367.90709222932367</v>
      </c>
    </row>
    <row r="11" spans="1:14">
      <c r="A11" s="19">
        <v>2175</v>
      </c>
      <c r="B11" s="19">
        <f>SUMIF(Results!C$4:C$169,'Predicted Ranks'!A11,Results!$P$4:P$169)+SUMIF(Results!D$4:D$169,'Predicted Ranks'!A11,Results!$P$4:P$169)+SUMIF(Results!E$4:E$169,'Predicted Ranks'!A11,Results!$P$4:P$169)+SUMIF(Results!F$4:F$169,'Predicted Ranks'!A11,Results!$Q$4:Q$169)+SUMIF(Results!G$4:G$169,'Predicted Ranks'!A11,Results!$Q$4:Q$169)+SUMIF(Results!H$4:H$169,'Predicted Ranks'!A11,Results!$Q$4:Q$169)</f>
        <v>8</v>
      </c>
      <c r="C11" s="19">
        <f>SUMIF(Results!C$4:C$169,'Predicted Ranks'!A11,Results!$Q$4:Q$169)+SUMIF(Results!D$4:D$169,'Predicted Ranks'!A11,Results!$Q$4:Q$169)+SUMIF(Results!E$4:E$169,'Predicted Ranks'!A11,Results!$Q$4:Q$169)+SUMIF(Results!F$4:F$169,'Predicted Ranks'!A11,Results!$P$4:P$169)+SUMIF(Results!G$4:G$169,'Predicted Ranks'!A11,Results!$P$4:P$169)+SUMIF(Results!H$4:H$169,'Predicted Ranks'!A11,Results!$P$4:P$169)</f>
        <v>2</v>
      </c>
      <c r="D11" s="6">
        <f>SUMIF(Matches!$C$3:$C$169,'Predicted Ranks'!$A11,Matches!$S$3:$S$169)+SUMIF(Matches!$D$3:$D$169,'Predicted Ranks'!$A11,Matches!$S$3:$S$169)+SUMIF(Matches!$E$3:$E$169,'Predicted Ranks'!$A11,Matches!$S$3:$S$169)+SUMIF(Matches!$F$3:$F$169,'Predicted Ranks'!$A11,Matches!$W$3:$W$169)+SUMIF(Matches!$G$3:$G$169,'Predicted Ranks'!$A11,Matches!$W$3:$W$169)+SUMIF(Matches!$H$3:$H$169,'Predicted Ranks'!$A11,Matches!$W$3:$W$169)</f>
        <v>456.73105348130252</v>
      </c>
      <c r="E11" s="6">
        <f>SUMIF(Matches!$C$3:$C$169,'Predicted Ranks'!$A11,Matches!$Q$3:$Q$169)+SUMIF(Matches!$D$3:$D$169,'Predicted Ranks'!$A11,Matches!$Q$3:$Q$169)+SUMIF(Matches!$E$3:$E$169,'Predicted Ranks'!$A11,Matches!$Q$3:$Q$169)+SUMIF(Matches!$F$3:$F$169,'Predicted Ranks'!$A11,Matches!$U$3:$U$169)+SUMIF(Matches!$G$3:$G$169,'Predicted Ranks'!$A11,Matches!$U$3:$U$169)+SUMIF(Matches!$H$3:$H$169,'Predicted Ranks'!$A11,Matches!$U$3:$U$169)</f>
        <v>554.81149281590808</v>
      </c>
      <c r="F11" s="6">
        <f>SUMIF(Matches!$C$3:$C$169,'Predicted Ranks'!$A11,Matches!$R$3:$R$169)+SUMIF(Matches!$D$3:$D$169,'Predicted Ranks'!$A11,Matches!$R$3:$R$169)+SUMIF(Matches!$E$3:$E$169,'Predicted Ranks'!$A11,Matches!$R$3:$R$169)+SUMIF(Matches!$F$3:$F$169,'Predicted Ranks'!$A11,Matches!$V$3:$V$169)+SUMIF(Matches!$G$3:$G$169,'Predicted Ranks'!$A11,Matches!$V$3:$V$169)+SUMIF(Matches!$H$3:$H$169,'Predicted Ranks'!$A11,Matches!$V$3:$V$169)</f>
        <v>650.61087545260602</v>
      </c>
      <c r="G11" s="6">
        <f>SUMIF(Matches!$C$3:$C$169,'Predicted Ranks'!$A11,Matches!$T$3:$T$169)+SUMIF(Matches!$D$3:$D$169,'Predicted Ranks'!$A11,Matches!$T$3:$T$169)+SUMIF(Matches!$E$3:$E$169,'Predicted Ranks'!$A11,Matches!$T$3:$T$169)+SUMIF(Matches!$F$3:$F$169,'Predicted Ranks'!$A11,Matches!$X$3:$X$169)+SUMIF(Matches!$G$3:$G$169,'Predicted Ranks'!$A11,Matches!$X$3:$X$169)+SUMIF(Matches!$H$3:$H$169,'Predicted Ranks'!$A11,Matches!$X$3:$X$169)</f>
        <v>383.10976290009023</v>
      </c>
      <c r="H11" s="19">
        <v>2175</v>
      </c>
      <c r="I11" s="19">
        <v>8</v>
      </c>
      <c r="J11" s="19">
        <v>2</v>
      </c>
      <c r="K11" s="6">
        <v>456.73105348130252</v>
      </c>
      <c r="L11" s="6">
        <v>554.81149281590808</v>
      </c>
      <c r="M11" s="6">
        <v>650.61087545260602</v>
      </c>
      <c r="N11" s="6">
        <v>383.10976290009023</v>
      </c>
    </row>
    <row r="12" spans="1:14">
      <c r="A12" s="19">
        <v>781</v>
      </c>
      <c r="B12" s="19">
        <f>SUMIF(Results!C$4:C$169,'Predicted Ranks'!A12,Results!$P$4:P$169)+SUMIF(Results!D$4:D$169,'Predicted Ranks'!A12,Results!$P$4:P$169)+SUMIF(Results!E$4:E$169,'Predicted Ranks'!A12,Results!$P$4:P$169)+SUMIF(Results!F$4:F$169,'Predicted Ranks'!A12,Results!$Q$4:Q$169)+SUMIF(Results!G$4:G$169,'Predicted Ranks'!A12,Results!$Q$4:Q$169)+SUMIF(Results!H$4:H$169,'Predicted Ranks'!A12,Results!$Q$4:Q$169)</f>
        <v>7</v>
      </c>
      <c r="C12" s="19">
        <f>SUMIF(Results!C$4:C$169,'Predicted Ranks'!A12,Results!$Q$4:Q$169)+SUMIF(Results!D$4:D$169,'Predicted Ranks'!A12,Results!$Q$4:Q$169)+SUMIF(Results!E$4:E$169,'Predicted Ranks'!A12,Results!$Q$4:Q$169)+SUMIF(Results!F$4:F$169,'Predicted Ranks'!A12,Results!$P$4:P$169)+SUMIF(Results!G$4:G$169,'Predicted Ranks'!A12,Results!$P$4:P$169)+SUMIF(Results!H$4:H$169,'Predicted Ranks'!A12,Results!$P$4:P$169)</f>
        <v>3</v>
      </c>
      <c r="D12" s="6">
        <f>SUMIF(Matches!$C$3:$C$169,'Predicted Ranks'!$A12,Matches!$S$3:$S$169)+SUMIF(Matches!$D$3:$D$169,'Predicted Ranks'!$A12,Matches!$S$3:$S$169)+SUMIF(Matches!$E$3:$E$169,'Predicted Ranks'!$A12,Matches!$S$3:$S$169)+SUMIF(Matches!$F$3:$F$169,'Predicted Ranks'!$A12,Matches!$W$3:$W$169)+SUMIF(Matches!$G$3:$G$169,'Predicted Ranks'!$A12,Matches!$W$3:$W$169)+SUMIF(Matches!$H$3:$H$169,'Predicted Ranks'!$A12,Matches!$W$3:$W$169)</f>
        <v>499.26347483189227</v>
      </c>
      <c r="E12" s="6">
        <f>SUMIF(Matches!$C$3:$C$169,'Predicted Ranks'!$A12,Matches!$Q$3:$Q$169)+SUMIF(Matches!$D$3:$D$169,'Predicted Ranks'!$A12,Matches!$Q$3:$Q$169)+SUMIF(Matches!$E$3:$E$169,'Predicted Ranks'!$A12,Matches!$Q$3:$Q$169)+SUMIF(Matches!$F$3:$F$169,'Predicted Ranks'!$A12,Matches!$U$3:$U$169)+SUMIF(Matches!$G$3:$G$169,'Predicted Ranks'!$A12,Matches!$U$3:$U$169)+SUMIF(Matches!$H$3:$H$169,'Predicted Ranks'!$A12,Matches!$U$3:$U$169)</f>
        <v>479.22816167713597</v>
      </c>
      <c r="F12" s="6">
        <f>SUMIF(Matches!$C$3:$C$169,'Predicted Ranks'!$A12,Matches!$R$3:$R$169)+SUMIF(Matches!$D$3:$D$169,'Predicted Ranks'!$A12,Matches!$R$3:$R$169)+SUMIF(Matches!$E$3:$E$169,'Predicted Ranks'!$A12,Matches!$R$3:$R$169)+SUMIF(Matches!$F$3:$F$169,'Predicted Ranks'!$A12,Matches!$V$3:$V$169)+SUMIF(Matches!$G$3:$G$169,'Predicted Ranks'!$A12,Matches!$V$3:$V$169)+SUMIF(Matches!$H$3:$H$169,'Predicted Ranks'!$A12,Matches!$V$3:$V$169)</f>
        <v>635.8547212473502</v>
      </c>
      <c r="G12" s="6">
        <f>SUMIF(Matches!$C$3:$C$169,'Predicted Ranks'!$A12,Matches!$T$3:$T$169)+SUMIF(Matches!$D$3:$D$169,'Predicted Ranks'!$A12,Matches!$T$3:$T$169)+SUMIF(Matches!$E$3:$E$169,'Predicted Ranks'!$A12,Matches!$T$3:$T$169)+SUMIF(Matches!$F$3:$F$169,'Predicted Ranks'!$A12,Matches!$X$3:$X$169)+SUMIF(Matches!$G$3:$G$169,'Predicted Ranks'!$A12,Matches!$X$3:$X$169)+SUMIF(Matches!$H$3:$H$169,'Predicted Ranks'!$A12,Matches!$X$3:$X$169)</f>
        <v>301.24725182127895</v>
      </c>
      <c r="H12" s="19">
        <v>503</v>
      </c>
      <c r="I12" s="19">
        <v>8</v>
      </c>
      <c r="J12" s="19">
        <v>2</v>
      </c>
      <c r="K12" s="6">
        <v>451.79763469338252</v>
      </c>
      <c r="L12" s="6">
        <v>465.94626849827773</v>
      </c>
      <c r="M12" s="6">
        <v>591.33170488438759</v>
      </c>
      <c r="N12" s="6">
        <v>321.32451445144045</v>
      </c>
    </row>
    <row r="13" spans="1:14">
      <c r="A13" s="19">
        <v>3393</v>
      </c>
      <c r="B13" s="19">
        <f>SUMIF(Results!C$4:C$169,'Predicted Ranks'!A13,Results!$P$4:P$169)+SUMIF(Results!D$4:D$169,'Predicted Ranks'!A13,Results!$P$4:P$169)+SUMIF(Results!E$4:E$169,'Predicted Ranks'!A13,Results!$P$4:P$169)+SUMIF(Results!F$4:F$169,'Predicted Ranks'!A13,Results!$Q$4:Q$169)+SUMIF(Results!G$4:G$169,'Predicted Ranks'!A13,Results!$Q$4:Q$169)+SUMIF(Results!H$4:H$169,'Predicted Ranks'!A13,Results!$Q$4:Q$169)</f>
        <v>6</v>
      </c>
      <c r="C13" s="19">
        <f>SUMIF(Results!C$4:C$169,'Predicted Ranks'!A13,Results!$Q$4:Q$169)+SUMIF(Results!D$4:D$169,'Predicted Ranks'!A13,Results!$Q$4:Q$169)+SUMIF(Results!E$4:E$169,'Predicted Ranks'!A13,Results!$Q$4:Q$169)+SUMIF(Results!F$4:F$169,'Predicted Ranks'!A13,Results!$P$4:P$169)+SUMIF(Results!G$4:G$169,'Predicted Ranks'!A13,Results!$P$4:P$169)+SUMIF(Results!H$4:H$169,'Predicted Ranks'!A13,Results!$P$4:P$169)</f>
        <v>4</v>
      </c>
      <c r="D13" s="6">
        <f>SUMIF(Matches!$C$3:$C$169,'Predicted Ranks'!$A13,Matches!$S$3:$S$169)+SUMIF(Matches!$D$3:$D$169,'Predicted Ranks'!$A13,Matches!$S$3:$S$169)+SUMIF(Matches!$E$3:$E$169,'Predicted Ranks'!$A13,Matches!$S$3:$S$169)+SUMIF(Matches!$F$3:$F$169,'Predicted Ranks'!$A13,Matches!$W$3:$W$169)+SUMIF(Matches!$G$3:$G$169,'Predicted Ranks'!$A13,Matches!$W$3:$W$169)+SUMIF(Matches!$H$3:$H$169,'Predicted Ranks'!$A13,Matches!$W$3:$W$169)</f>
        <v>509.28235888316675</v>
      </c>
      <c r="E13" s="6">
        <f>SUMIF(Matches!$C$3:$C$169,'Predicted Ranks'!$A13,Matches!$Q$3:$Q$169)+SUMIF(Matches!$D$3:$D$169,'Predicted Ranks'!$A13,Matches!$Q$3:$Q$169)+SUMIF(Matches!$E$3:$E$169,'Predicted Ranks'!$A13,Matches!$Q$3:$Q$169)+SUMIF(Matches!$F$3:$F$169,'Predicted Ranks'!$A13,Matches!$U$3:$U$169)+SUMIF(Matches!$G$3:$G$169,'Predicted Ranks'!$A13,Matches!$U$3:$U$169)+SUMIF(Matches!$H$3:$H$169,'Predicted Ranks'!$A13,Matches!$U$3:$U$169)</f>
        <v>491.25602449593322</v>
      </c>
      <c r="F13" s="6">
        <f>SUMIF(Matches!$C$3:$C$169,'Predicted Ranks'!$A13,Matches!$R$3:$R$169)+SUMIF(Matches!$D$3:$D$169,'Predicted Ranks'!$A13,Matches!$R$3:$R$169)+SUMIF(Matches!$E$3:$E$169,'Predicted Ranks'!$A13,Matches!$R$3:$R$169)+SUMIF(Matches!$F$3:$F$169,'Predicted Ranks'!$A13,Matches!$V$3:$V$169)+SUMIF(Matches!$G$3:$G$169,'Predicted Ranks'!$A13,Matches!$V$3:$V$169)+SUMIF(Matches!$H$3:$H$169,'Predicted Ranks'!$A13,Matches!$V$3:$V$169)</f>
        <v>741.32802359548828</v>
      </c>
      <c r="G13" s="6">
        <f>SUMIF(Matches!$C$3:$C$169,'Predicted Ranks'!$A13,Matches!$T$3:$T$169)+SUMIF(Matches!$D$3:$D$169,'Predicted Ranks'!$A13,Matches!$T$3:$T$169)+SUMIF(Matches!$E$3:$E$169,'Predicted Ranks'!$A13,Matches!$T$3:$T$169)+SUMIF(Matches!$F$3:$F$169,'Predicted Ranks'!$A13,Matches!$X$3:$X$169)+SUMIF(Matches!$G$3:$G$169,'Predicted Ranks'!$A13,Matches!$X$3:$X$169)+SUMIF(Matches!$H$3:$H$169,'Predicted Ranks'!$A13,Matches!$X$3:$X$169)</f>
        <v>365.12746734494618</v>
      </c>
      <c r="H13" s="19">
        <v>1625</v>
      </c>
      <c r="I13" s="19">
        <v>8</v>
      </c>
      <c r="J13" s="19">
        <v>2</v>
      </c>
      <c r="K13" s="6">
        <v>429.2222081470166</v>
      </c>
      <c r="L13" s="6">
        <v>652.67808636073698</v>
      </c>
      <c r="M13" s="6">
        <v>759.70320735621658</v>
      </c>
      <c r="N13" s="6">
        <v>447.70446822596909</v>
      </c>
    </row>
    <row r="14" spans="1:14">
      <c r="A14" s="19">
        <v>2959</v>
      </c>
      <c r="B14" s="19">
        <f>SUMIF(Results!C$4:C$169,'Predicted Ranks'!A14,Results!$P$4:P$169)+SUMIF(Results!D$4:D$169,'Predicted Ranks'!A14,Results!$P$4:P$169)+SUMIF(Results!E$4:E$169,'Predicted Ranks'!A14,Results!$P$4:P$169)+SUMIF(Results!F$4:F$169,'Predicted Ranks'!A14,Results!$Q$4:Q$169)+SUMIF(Results!G$4:G$169,'Predicted Ranks'!A14,Results!$Q$4:Q$169)+SUMIF(Results!H$4:H$169,'Predicted Ranks'!A14,Results!$Q$4:Q$169)</f>
        <v>7</v>
      </c>
      <c r="C14" s="19">
        <f>SUMIF(Results!C$4:C$169,'Predicted Ranks'!A14,Results!$Q$4:Q$169)+SUMIF(Results!D$4:D$169,'Predicted Ranks'!A14,Results!$Q$4:Q$169)+SUMIF(Results!E$4:E$169,'Predicted Ranks'!A14,Results!$Q$4:Q$169)+SUMIF(Results!F$4:F$169,'Predicted Ranks'!A14,Results!$P$4:P$169)+SUMIF(Results!G$4:G$169,'Predicted Ranks'!A14,Results!$P$4:P$169)+SUMIF(Results!H$4:H$169,'Predicted Ranks'!A14,Results!$P$4:P$169)</f>
        <v>3</v>
      </c>
      <c r="D14" s="6">
        <f>SUMIF(Matches!$C$3:$C$169,'Predicted Ranks'!$A14,Matches!$S$3:$S$169)+SUMIF(Matches!$D$3:$D$169,'Predicted Ranks'!$A14,Matches!$S$3:$S$169)+SUMIF(Matches!$E$3:$E$169,'Predicted Ranks'!$A14,Matches!$S$3:$S$169)+SUMIF(Matches!$F$3:$F$169,'Predicted Ranks'!$A14,Matches!$W$3:$W$169)+SUMIF(Matches!$G$3:$G$169,'Predicted Ranks'!$A14,Matches!$W$3:$W$169)+SUMIF(Matches!$H$3:$H$169,'Predicted Ranks'!$A14,Matches!$W$3:$W$169)</f>
        <v>558.83173757948498</v>
      </c>
      <c r="E14" s="6">
        <f>SUMIF(Matches!$C$3:$C$169,'Predicted Ranks'!$A14,Matches!$Q$3:$Q$169)+SUMIF(Matches!$D$3:$D$169,'Predicted Ranks'!$A14,Matches!$Q$3:$Q$169)+SUMIF(Matches!$E$3:$E$169,'Predicted Ranks'!$A14,Matches!$Q$3:$Q$169)+SUMIF(Matches!$F$3:$F$169,'Predicted Ranks'!$A14,Matches!$U$3:$U$169)+SUMIF(Matches!$G$3:$G$169,'Predicted Ranks'!$A14,Matches!$U$3:$U$169)+SUMIF(Matches!$H$3:$H$169,'Predicted Ranks'!$A14,Matches!$U$3:$U$169)</f>
        <v>542.8792682987397</v>
      </c>
      <c r="F14" s="6">
        <f>SUMIF(Matches!$C$3:$C$169,'Predicted Ranks'!$A14,Matches!$R$3:$R$169)+SUMIF(Matches!$D$3:$D$169,'Predicted Ranks'!$A14,Matches!$R$3:$R$169)+SUMIF(Matches!$E$3:$E$169,'Predicted Ranks'!$A14,Matches!$R$3:$R$169)+SUMIF(Matches!$F$3:$F$169,'Predicted Ranks'!$A14,Matches!$V$3:$V$169)+SUMIF(Matches!$G$3:$G$169,'Predicted Ranks'!$A14,Matches!$V$3:$V$169)+SUMIF(Matches!$H$3:$H$169,'Predicted Ranks'!$A14,Matches!$V$3:$V$169)</f>
        <v>616.15488060829705</v>
      </c>
      <c r="G14" s="6">
        <f>SUMIF(Matches!$C$3:$C$169,'Predicted Ranks'!$A14,Matches!$T$3:$T$169)+SUMIF(Matches!$D$3:$D$169,'Predicted Ranks'!$A14,Matches!$T$3:$T$169)+SUMIF(Matches!$E$3:$E$169,'Predicted Ranks'!$A14,Matches!$T$3:$T$169)+SUMIF(Matches!$F$3:$F$169,'Predicted Ranks'!$A14,Matches!$X$3:$X$169)+SUMIF(Matches!$G$3:$G$169,'Predicted Ranks'!$A14,Matches!$X$3:$X$169)+SUMIF(Matches!$H$3:$H$169,'Predicted Ranks'!$A14,Matches!$X$3:$X$169)</f>
        <v>294.99103721070264</v>
      </c>
      <c r="H14" s="19">
        <v>1538</v>
      </c>
      <c r="I14" s="19">
        <v>8</v>
      </c>
      <c r="J14" s="19">
        <v>2</v>
      </c>
      <c r="K14" s="6">
        <v>425.91894693958932</v>
      </c>
      <c r="L14" s="6">
        <v>558.04670002883745</v>
      </c>
      <c r="M14" s="6">
        <v>689.48203303388186</v>
      </c>
      <c r="N14" s="6">
        <v>366.83165662506087</v>
      </c>
    </row>
    <row r="15" spans="1:14">
      <c r="A15" s="19">
        <v>1519</v>
      </c>
      <c r="B15" s="19">
        <f>SUMIF(Results!C$4:C$169,'Predicted Ranks'!A15,Results!$P$4:P$169)+SUMIF(Results!D$4:D$169,'Predicted Ranks'!A15,Results!$P$4:P$169)+SUMIF(Results!E$4:E$169,'Predicted Ranks'!A15,Results!$P$4:P$169)+SUMIF(Results!F$4:F$169,'Predicted Ranks'!A15,Results!$Q$4:Q$169)+SUMIF(Results!G$4:G$169,'Predicted Ranks'!A15,Results!$Q$4:Q$169)+SUMIF(Results!H$4:H$169,'Predicted Ranks'!A15,Results!$Q$4:Q$169)</f>
        <v>5</v>
      </c>
      <c r="C15" s="19">
        <f>SUMIF(Results!C$4:C$169,'Predicted Ranks'!A15,Results!$Q$4:Q$169)+SUMIF(Results!D$4:D$169,'Predicted Ranks'!A15,Results!$Q$4:Q$169)+SUMIF(Results!E$4:E$169,'Predicted Ranks'!A15,Results!$Q$4:Q$169)+SUMIF(Results!F$4:F$169,'Predicted Ranks'!A15,Results!$P$4:P$169)+SUMIF(Results!G$4:G$169,'Predicted Ranks'!A15,Results!$P$4:P$169)+SUMIF(Results!H$4:H$169,'Predicted Ranks'!A15,Results!$P$4:P$169)</f>
        <v>5</v>
      </c>
      <c r="D15" s="6">
        <f>SUMIF(Matches!$C$3:$C$169,'Predicted Ranks'!$A15,Matches!$S$3:$S$169)+SUMIF(Matches!$D$3:$D$169,'Predicted Ranks'!$A15,Matches!$S$3:$S$169)+SUMIF(Matches!$E$3:$E$169,'Predicted Ranks'!$A15,Matches!$S$3:$S$169)+SUMIF(Matches!$F$3:$F$169,'Predicted Ranks'!$A15,Matches!$W$3:$W$169)+SUMIF(Matches!$G$3:$G$169,'Predicted Ranks'!$A15,Matches!$W$3:$W$169)+SUMIF(Matches!$H$3:$H$169,'Predicted Ranks'!$A15,Matches!$W$3:$W$169)</f>
        <v>410.736470988885</v>
      </c>
      <c r="E15" s="6">
        <f>SUMIF(Matches!$C$3:$C$169,'Predicted Ranks'!$A15,Matches!$Q$3:$Q$169)+SUMIF(Matches!$D$3:$D$169,'Predicted Ranks'!$A15,Matches!$Q$3:$Q$169)+SUMIF(Matches!$E$3:$E$169,'Predicted Ranks'!$A15,Matches!$Q$3:$Q$169)+SUMIF(Matches!$F$3:$F$169,'Predicted Ranks'!$A15,Matches!$U$3:$U$169)+SUMIF(Matches!$G$3:$G$169,'Predicted Ranks'!$A15,Matches!$U$3:$U$169)+SUMIF(Matches!$H$3:$H$169,'Predicted Ranks'!$A15,Matches!$U$3:$U$169)</f>
        <v>530.89039681486963</v>
      </c>
      <c r="F15" s="6">
        <f>SUMIF(Matches!$C$3:$C$169,'Predicted Ranks'!$A15,Matches!$R$3:$R$169)+SUMIF(Matches!$D$3:$D$169,'Predicted Ranks'!$A15,Matches!$R$3:$R$169)+SUMIF(Matches!$E$3:$E$169,'Predicted Ranks'!$A15,Matches!$R$3:$R$169)+SUMIF(Matches!$F$3:$F$169,'Predicted Ranks'!$A15,Matches!$V$3:$V$169)+SUMIF(Matches!$G$3:$G$169,'Predicted Ranks'!$A15,Matches!$V$3:$V$169)+SUMIF(Matches!$H$3:$H$169,'Predicted Ranks'!$A15,Matches!$V$3:$V$169)</f>
        <v>458.92430545388737</v>
      </c>
      <c r="G15" s="6">
        <f>SUMIF(Matches!$C$3:$C$169,'Predicted Ranks'!$A15,Matches!$T$3:$T$169)+SUMIF(Matches!$D$3:$D$169,'Predicted Ranks'!$A15,Matches!$T$3:$T$169)+SUMIF(Matches!$E$3:$E$169,'Predicted Ranks'!$A15,Matches!$T$3:$T$169)+SUMIF(Matches!$F$3:$F$169,'Predicted Ranks'!$A15,Matches!$X$3:$X$169)+SUMIF(Matches!$G$3:$G$169,'Predicted Ranks'!$A15,Matches!$X$3:$X$169)+SUMIF(Matches!$H$3:$H$169,'Predicted Ranks'!$A15,Matches!$X$3:$X$169)</f>
        <v>333.55052251343261</v>
      </c>
      <c r="H15" s="19">
        <v>1540</v>
      </c>
      <c r="I15" s="19">
        <v>8</v>
      </c>
      <c r="J15" s="19">
        <v>1</v>
      </c>
      <c r="K15" s="6">
        <v>384.09603396996613</v>
      </c>
      <c r="L15" s="6">
        <v>528.7423300342532</v>
      </c>
      <c r="M15" s="6">
        <v>484.13116053667409</v>
      </c>
      <c r="N15" s="6">
        <v>283.75101530091808</v>
      </c>
    </row>
    <row r="16" spans="1:14">
      <c r="A16" s="19">
        <v>2137</v>
      </c>
      <c r="B16" s="19">
        <f>SUMIF(Results!C$4:C$169,'Predicted Ranks'!A16,Results!$P$4:P$169)+SUMIF(Results!D$4:D$169,'Predicted Ranks'!A16,Results!$P$4:P$169)+SUMIF(Results!E$4:E$169,'Predicted Ranks'!A16,Results!$P$4:P$169)+SUMIF(Results!F$4:F$169,'Predicted Ranks'!A16,Results!$Q$4:Q$169)+SUMIF(Results!G$4:G$169,'Predicted Ranks'!A16,Results!$Q$4:Q$169)+SUMIF(Results!H$4:H$169,'Predicted Ranks'!A16,Results!$Q$4:Q$169)</f>
        <v>7</v>
      </c>
      <c r="C16" s="19">
        <f>SUMIF(Results!C$4:C$169,'Predicted Ranks'!A16,Results!$Q$4:Q$169)+SUMIF(Results!D$4:D$169,'Predicted Ranks'!A16,Results!$Q$4:Q$169)+SUMIF(Results!E$4:E$169,'Predicted Ranks'!A16,Results!$Q$4:Q$169)+SUMIF(Results!F$4:F$169,'Predicted Ranks'!A16,Results!$P$4:P$169)+SUMIF(Results!G$4:G$169,'Predicted Ranks'!A16,Results!$P$4:P$169)+SUMIF(Results!H$4:H$169,'Predicted Ranks'!A16,Results!$P$4:P$169)</f>
        <v>3</v>
      </c>
      <c r="D16" s="6">
        <f>SUMIF(Matches!$C$3:$C$169,'Predicted Ranks'!$A16,Matches!$S$3:$S$169)+SUMIF(Matches!$D$3:$D$169,'Predicted Ranks'!$A16,Matches!$S$3:$S$169)+SUMIF(Matches!$E$3:$E$169,'Predicted Ranks'!$A16,Matches!$S$3:$S$169)+SUMIF(Matches!$F$3:$F$169,'Predicted Ranks'!$A16,Matches!$W$3:$W$169)+SUMIF(Matches!$G$3:$G$169,'Predicted Ranks'!$A16,Matches!$W$3:$W$169)+SUMIF(Matches!$H$3:$H$169,'Predicted Ranks'!$A16,Matches!$W$3:$W$169)</f>
        <v>648.3732057295033</v>
      </c>
      <c r="E16" s="6">
        <f>SUMIF(Matches!$C$3:$C$169,'Predicted Ranks'!$A16,Matches!$Q$3:$Q$169)+SUMIF(Matches!$D$3:$D$169,'Predicted Ranks'!$A16,Matches!$Q$3:$Q$169)+SUMIF(Matches!$E$3:$E$169,'Predicted Ranks'!$A16,Matches!$Q$3:$Q$169)+SUMIF(Matches!$F$3:$F$169,'Predicted Ranks'!$A16,Matches!$U$3:$U$169)+SUMIF(Matches!$G$3:$G$169,'Predicted Ranks'!$A16,Matches!$U$3:$U$169)+SUMIF(Matches!$H$3:$H$169,'Predicted Ranks'!$A16,Matches!$U$3:$U$169)</f>
        <v>653.45939076998957</v>
      </c>
      <c r="F16" s="6">
        <f>SUMIF(Matches!$C$3:$C$169,'Predicted Ranks'!$A16,Matches!$R$3:$R$169)+SUMIF(Matches!$D$3:$D$169,'Predicted Ranks'!$A16,Matches!$R$3:$R$169)+SUMIF(Matches!$E$3:$E$169,'Predicted Ranks'!$A16,Matches!$R$3:$R$169)+SUMIF(Matches!$F$3:$F$169,'Predicted Ranks'!$A16,Matches!$V$3:$V$169)+SUMIF(Matches!$G$3:$G$169,'Predicted Ranks'!$A16,Matches!$V$3:$V$169)+SUMIF(Matches!$H$3:$H$169,'Predicted Ranks'!$A16,Matches!$V$3:$V$169)</f>
        <v>546.68814277394563</v>
      </c>
      <c r="G16" s="6">
        <f>SUMIF(Matches!$C$3:$C$169,'Predicted Ranks'!$A16,Matches!$T$3:$T$169)+SUMIF(Matches!$D$3:$D$169,'Predicted Ranks'!$A16,Matches!$T$3:$T$169)+SUMIF(Matches!$E$3:$E$169,'Predicted Ranks'!$A16,Matches!$T$3:$T$169)+SUMIF(Matches!$F$3:$F$169,'Predicted Ranks'!$A16,Matches!$X$3:$X$169)+SUMIF(Matches!$G$3:$G$169,'Predicted Ranks'!$A16,Matches!$X$3:$X$169)+SUMIF(Matches!$H$3:$H$169,'Predicted Ranks'!$A16,Matches!$X$3:$X$169)</f>
        <v>325.53241140996937</v>
      </c>
      <c r="H16" s="19">
        <v>2137</v>
      </c>
      <c r="I16" s="19">
        <v>7</v>
      </c>
      <c r="J16" s="19">
        <v>3</v>
      </c>
      <c r="K16" s="6">
        <v>648.3732057295033</v>
      </c>
      <c r="L16" s="6">
        <v>653.45939076998957</v>
      </c>
      <c r="M16" s="6">
        <v>546.68814277394563</v>
      </c>
      <c r="N16" s="6">
        <v>325.53241140996937</v>
      </c>
    </row>
    <row r="17" spans="1:14">
      <c r="A17" s="19">
        <v>3467</v>
      </c>
      <c r="B17" s="19">
        <f>SUMIF(Results!C$4:C$169,'Predicted Ranks'!A17,Results!$P$4:P$169)+SUMIF(Results!D$4:D$169,'Predicted Ranks'!A17,Results!$P$4:P$169)+SUMIF(Results!E$4:E$169,'Predicted Ranks'!A17,Results!$P$4:P$169)+SUMIF(Results!F$4:F$169,'Predicted Ranks'!A17,Results!$Q$4:Q$169)+SUMIF(Results!G$4:G$169,'Predicted Ranks'!A17,Results!$Q$4:Q$169)+SUMIF(Results!H$4:H$169,'Predicted Ranks'!A17,Results!$Q$4:Q$169)</f>
        <v>6</v>
      </c>
      <c r="C17" s="19">
        <f>SUMIF(Results!C$4:C$169,'Predicted Ranks'!A17,Results!$Q$4:Q$169)+SUMIF(Results!D$4:D$169,'Predicted Ranks'!A17,Results!$Q$4:Q$169)+SUMIF(Results!E$4:E$169,'Predicted Ranks'!A17,Results!$Q$4:Q$169)+SUMIF(Results!F$4:F$169,'Predicted Ranks'!A17,Results!$P$4:P$169)+SUMIF(Results!G$4:G$169,'Predicted Ranks'!A17,Results!$P$4:P$169)+SUMIF(Results!H$4:H$169,'Predicted Ranks'!A17,Results!$P$4:P$169)</f>
        <v>4</v>
      </c>
      <c r="D17" s="6">
        <f>SUMIF(Matches!$C$3:$C$169,'Predicted Ranks'!$A17,Matches!$S$3:$S$169)+SUMIF(Matches!$D$3:$D$169,'Predicted Ranks'!$A17,Matches!$S$3:$S$169)+SUMIF(Matches!$E$3:$E$169,'Predicted Ranks'!$A17,Matches!$S$3:$S$169)+SUMIF(Matches!$F$3:$F$169,'Predicted Ranks'!$A17,Matches!$W$3:$W$169)+SUMIF(Matches!$G$3:$G$169,'Predicted Ranks'!$A17,Matches!$W$3:$W$169)+SUMIF(Matches!$H$3:$H$169,'Predicted Ranks'!$A17,Matches!$W$3:$W$169)</f>
        <v>538.77546195423236</v>
      </c>
      <c r="E17" s="6">
        <f>SUMIF(Matches!$C$3:$C$169,'Predicted Ranks'!$A17,Matches!$Q$3:$Q$169)+SUMIF(Matches!$D$3:$D$169,'Predicted Ranks'!$A17,Matches!$Q$3:$Q$169)+SUMIF(Matches!$E$3:$E$169,'Predicted Ranks'!$A17,Matches!$Q$3:$Q$169)+SUMIF(Matches!$F$3:$F$169,'Predicted Ranks'!$A17,Matches!$U$3:$U$169)+SUMIF(Matches!$G$3:$G$169,'Predicted Ranks'!$A17,Matches!$U$3:$U$169)+SUMIF(Matches!$H$3:$H$169,'Predicted Ranks'!$A17,Matches!$U$3:$U$169)</f>
        <v>643.01388444235181</v>
      </c>
      <c r="F17" s="6">
        <f>SUMIF(Matches!$C$3:$C$169,'Predicted Ranks'!$A17,Matches!$R$3:$R$169)+SUMIF(Matches!$D$3:$D$169,'Predicted Ranks'!$A17,Matches!$R$3:$R$169)+SUMIF(Matches!$E$3:$E$169,'Predicted Ranks'!$A17,Matches!$R$3:$R$169)+SUMIF(Matches!$F$3:$F$169,'Predicted Ranks'!$A17,Matches!$V$3:$V$169)+SUMIF(Matches!$G$3:$G$169,'Predicted Ranks'!$A17,Matches!$V$3:$V$169)+SUMIF(Matches!$H$3:$H$169,'Predicted Ranks'!$A17,Matches!$V$3:$V$169)</f>
        <v>562.45412965398236</v>
      </c>
      <c r="G17" s="6">
        <f>SUMIF(Matches!$C$3:$C$169,'Predicted Ranks'!$A17,Matches!$T$3:$T$169)+SUMIF(Matches!$D$3:$D$169,'Predicted Ranks'!$A17,Matches!$T$3:$T$169)+SUMIF(Matches!$E$3:$E$169,'Predicted Ranks'!$A17,Matches!$T$3:$T$169)+SUMIF(Matches!$F$3:$F$169,'Predicted Ranks'!$A17,Matches!$X$3:$X$169)+SUMIF(Matches!$G$3:$G$169,'Predicted Ranks'!$A17,Matches!$X$3:$X$169)+SUMIF(Matches!$H$3:$H$169,'Predicted Ranks'!$A17,Matches!$X$3:$X$169)</f>
        <v>349.76154331595257</v>
      </c>
      <c r="H17" s="19">
        <v>33</v>
      </c>
      <c r="I17" s="19">
        <v>7</v>
      </c>
      <c r="J17" s="19">
        <v>3</v>
      </c>
      <c r="K17" s="6">
        <v>618.27816596828688</v>
      </c>
      <c r="L17" s="6">
        <v>630.26893901545691</v>
      </c>
      <c r="M17" s="6">
        <v>581.7749387468848</v>
      </c>
      <c r="N17" s="6">
        <v>258.17786494277709</v>
      </c>
    </row>
    <row r="18" spans="1:14">
      <c r="A18" s="19">
        <v>1538</v>
      </c>
      <c r="B18" s="19">
        <f>SUMIF(Results!C$4:C$169,'Predicted Ranks'!A18,Results!$P$4:P$169)+SUMIF(Results!D$4:D$169,'Predicted Ranks'!A18,Results!$P$4:P$169)+SUMIF(Results!E$4:E$169,'Predicted Ranks'!A18,Results!$P$4:P$169)+SUMIF(Results!F$4:F$169,'Predicted Ranks'!A18,Results!$Q$4:Q$169)+SUMIF(Results!G$4:G$169,'Predicted Ranks'!A18,Results!$Q$4:Q$169)+SUMIF(Results!H$4:H$169,'Predicted Ranks'!A18,Results!$Q$4:Q$169)</f>
        <v>8</v>
      </c>
      <c r="C18" s="19">
        <f>SUMIF(Results!C$4:C$169,'Predicted Ranks'!A18,Results!$Q$4:Q$169)+SUMIF(Results!D$4:D$169,'Predicted Ranks'!A18,Results!$Q$4:Q$169)+SUMIF(Results!E$4:E$169,'Predicted Ranks'!A18,Results!$Q$4:Q$169)+SUMIF(Results!F$4:F$169,'Predicted Ranks'!A18,Results!$P$4:P$169)+SUMIF(Results!G$4:G$169,'Predicted Ranks'!A18,Results!$P$4:P$169)+SUMIF(Results!H$4:H$169,'Predicted Ranks'!A18,Results!$P$4:P$169)</f>
        <v>2</v>
      </c>
      <c r="D18" s="6">
        <f>SUMIF(Matches!$C$3:$C$169,'Predicted Ranks'!$A18,Matches!$S$3:$S$169)+SUMIF(Matches!$D$3:$D$169,'Predicted Ranks'!$A18,Matches!$S$3:$S$169)+SUMIF(Matches!$E$3:$E$169,'Predicted Ranks'!$A18,Matches!$S$3:$S$169)+SUMIF(Matches!$F$3:$F$169,'Predicted Ranks'!$A18,Matches!$W$3:$W$169)+SUMIF(Matches!$G$3:$G$169,'Predicted Ranks'!$A18,Matches!$W$3:$W$169)+SUMIF(Matches!$H$3:$H$169,'Predicted Ranks'!$A18,Matches!$W$3:$W$169)</f>
        <v>425.91894693958932</v>
      </c>
      <c r="E18" s="6">
        <f>SUMIF(Matches!$C$3:$C$169,'Predicted Ranks'!$A18,Matches!$Q$3:$Q$169)+SUMIF(Matches!$D$3:$D$169,'Predicted Ranks'!$A18,Matches!$Q$3:$Q$169)+SUMIF(Matches!$E$3:$E$169,'Predicted Ranks'!$A18,Matches!$Q$3:$Q$169)+SUMIF(Matches!$F$3:$F$169,'Predicted Ranks'!$A18,Matches!$U$3:$U$169)+SUMIF(Matches!$G$3:$G$169,'Predicted Ranks'!$A18,Matches!$U$3:$U$169)+SUMIF(Matches!$H$3:$H$169,'Predicted Ranks'!$A18,Matches!$U$3:$U$169)</f>
        <v>558.04670002883745</v>
      </c>
      <c r="F18" s="6">
        <f>SUMIF(Matches!$C$3:$C$169,'Predicted Ranks'!$A18,Matches!$R$3:$R$169)+SUMIF(Matches!$D$3:$D$169,'Predicted Ranks'!$A18,Matches!$R$3:$R$169)+SUMIF(Matches!$E$3:$E$169,'Predicted Ranks'!$A18,Matches!$R$3:$R$169)+SUMIF(Matches!$F$3:$F$169,'Predicted Ranks'!$A18,Matches!$V$3:$V$169)+SUMIF(Matches!$G$3:$G$169,'Predicted Ranks'!$A18,Matches!$V$3:$V$169)+SUMIF(Matches!$H$3:$H$169,'Predicted Ranks'!$A18,Matches!$V$3:$V$169)</f>
        <v>689.48203303388186</v>
      </c>
      <c r="G18" s="6">
        <f>SUMIF(Matches!$C$3:$C$169,'Predicted Ranks'!$A18,Matches!$T$3:$T$169)+SUMIF(Matches!$D$3:$D$169,'Predicted Ranks'!$A18,Matches!$T$3:$T$169)+SUMIF(Matches!$E$3:$E$169,'Predicted Ranks'!$A18,Matches!$T$3:$T$169)+SUMIF(Matches!$F$3:$F$169,'Predicted Ranks'!$A18,Matches!$X$3:$X$169)+SUMIF(Matches!$G$3:$G$169,'Predicted Ranks'!$A18,Matches!$X$3:$X$169)+SUMIF(Matches!$H$3:$H$169,'Predicted Ranks'!$A18,Matches!$X$3:$X$169)</f>
        <v>366.83165662506087</v>
      </c>
      <c r="H18" s="19">
        <v>4925</v>
      </c>
      <c r="I18" s="19">
        <v>7</v>
      </c>
      <c r="J18" s="19">
        <v>3</v>
      </c>
      <c r="K18" s="6">
        <v>560.7912147880761</v>
      </c>
      <c r="L18" s="6">
        <v>376.23164455771956</v>
      </c>
      <c r="M18" s="6">
        <v>360.07134013867778</v>
      </c>
      <c r="N18" s="6">
        <v>195.33818876816912</v>
      </c>
    </row>
    <row r="19" spans="1:14">
      <c r="A19" s="19">
        <v>357</v>
      </c>
      <c r="B19" s="19">
        <f>SUMIF(Results!C$4:C$169,'Predicted Ranks'!A19,Results!$P$4:P$169)+SUMIF(Results!D$4:D$169,'Predicted Ranks'!A19,Results!$P$4:P$169)+SUMIF(Results!E$4:E$169,'Predicted Ranks'!A19,Results!$P$4:P$169)+SUMIF(Results!F$4:F$169,'Predicted Ranks'!A19,Results!$Q$4:Q$169)+SUMIF(Results!G$4:G$169,'Predicted Ranks'!A19,Results!$Q$4:Q$169)+SUMIF(Results!H$4:H$169,'Predicted Ranks'!A19,Results!$Q$4:Q$169)</f>
        <v>9</v>
      </c>
      <c r="C19" s="19">
        <f>SUMIF(Results!C$4:C$169,'Predicted Ranks'!A19,Results!$Q$4:Q$169)+SUMIF(Results!D$4:D$169,'Predicted Ranks'!A19,Results!$Q$4:Q$169)+SUMIF(Results!E$4:E$169,'Predicted Ranks'!A19,Results!$Q$4:Q$169)+SUMIF(Results!F$4:F$169,'Predicted Ranks'!A19,Results!$P$4:P$169)+SUMIF(Results!G$4:G$169,'Predicted Ranks'!A19,Results!$P$4:P$169)+SUMIF(Results!H$4:H$169,'Predicted Ranks'!A19,Results!$P$4:P$169)</f>
        <v>1</v>
      </c>
      <c r="D19" s="6">
        <f>SUMIF(Matches!$C$3:$C$169,'Predicted Ranks'!$A19,Matches!$S$3:$S$169)+SUMIF(Matches!$D$3:$D$169,'Predicted Ranks'!$A19,Matches!$S$3:$S$169)+SUMIF(Matches!$E$3:$E$169,'Predicted Ranks'!$A19,Matches!$S$3:$S$169)+SUMIF(Matches!$F$3:$F$169,'Predicted Ranks'!$A19,Matches!$W$3:$W$169)+SUMIF(Matches!$G$3:$G$169,'Predicted Ranks'!$A19,Matches!$W$3:$W$169)+SUMIF(Matches!$H$3:$H$169,'Predicted Ranks'!$A19,Matches!$W$3:$W$169)</f>
        <v>497.38549077905236</v>
      </c>
      <c r="E19" s="6">
        <f>SUMIF(Matches!$C$3:$C$169,'Predicted Ranks'!$A19,Matches!$Q$3:$Q$169)+SUMIF(Matches!$D$3:$D$169,'Predicted Ranks'!$A19,Matches!$Q$3:$Q$169)+SUMIF(Matches!$E$3:$E$169,'Predicted Ranks'!$A19,Matches!$Q$3:$Q$169)+SUMIF(Matches!$F$3:$F$169,'Predicted Ranks'!$A19,Matches!$U$3:$U$169)+SUMIF(Matches!$G$3:$G$169,'Predicted Ranks'!$A19,Matches!$U$3:$U$169)+SUMIF(Matches!$H$3:$H$169,'Predicted Ranks'!$A19,Matches!$U$3:$U$169)</f>
        <v>606.19728282700862</v>
      </c>
      <c r="F19" s="6">
        <f>SUMIF(Matches!$C$3:$C$169,'Predicted Ranks'!$A19,Matches!$R$3:$R$169)+SUMIF(Matches!$D$3:$D$169,'Predicted Ranks'!$A19,Matches!$R$3:$R$169)+SUMIF(Matches!$E$3:$E$169,'Predicted Ranks'!$A19,Matches!$R$3:$R$169)+SUMIF(Matches!$F$3:$F$169,'Predicted Ranks'!$A19,Matches!$V$3:$V$169)+SUMIF(Matches!$G$3:$G$169,'Predicted Ranks'!$A19,Matches!$V$3:$V$169)+SUMIF(Matches!$H$3:$H$169,'Predicted Ranks'!$A19,Matches!$V$3:$V$169)</f>
        <v>729.28877341863154</v>
      </c>
      <c r="G19" s="6">
        <f>SUMIF(Matches!$C$3:$C$169,'Predicted Ranks'!$A19,Matches!$T$3:$T$169)+SUMIF(Matches!$D$3:$D$169,'Predicted Ranks'!$A19,Matches!$T$3:$T$169)+SUMIF(Matches!$E$3:$E$169,'Predicted Ranks'!$A19,Matches!$T$3:$T$169)+SUMIF(Matches!$F$3:$F$169,'Predicted Ranks'!$A19,Matches!$X$3:$X$169)+SUMIF(Matches!$G$3:$G$169,'Predicted Ranks'!$A19,Matches!$X$3:$X$169)+SUMIF(Matches!$H$3:$H$169,'Predicted Ranks'!$A19,Matches!$X$3:$X$169)</f>
        <v>308.02469156806933</v>
      </c>
      <c r="H19" s="19">
        <v>2959</v>
      </c>
      <c r="I19" s="19">
        <v>7</v>
      </c>
      <c r="J19" s="19">
        <v>3</v>
      </c>
      <c r="K19" s="6">
        <v>558.83173757948498</v>
      </c>
      <c r="L19" s="6">
        <v>542.8792682987397</v>
      </c>
      <c r="M19" s="6">
        <v>616.15488060829705</v>
      </c>
      <c r="N19" s="6">
        <v>294.99103721070264</v>
      </c>
    </row>
    <row r="20" spans="1:14">
      <c r="A20" s="19">
        <v>175</v>
      </c>
      <c r="B20" s="19">
        <f>SUMIF(Results!C$4:C$169,'Predicted Ranks'!A20,Results!$P$4:P$169)+SUMIF(Results!D$4:D$169,'Predicted Ranks'!A20,Results!$P$4:P$169)+SUMIF(Results!E$4:E$169,'Predicted Ranks'!A20,Results!$P$4:P$169)+SUMIF(Results!F$4:F$169,'Predicted Ranks'!A20,Results!$Q$4:Q$169)+SUMIF(Results!G$4:G$169,'Predicted Ranks'!A20,Results!$Q$4:Q$169)+SUMIF(Results!H$4:H$169,'Predicted Ranks'!A20,Results!$Q$4:Q$169)</f>
        <v>7</v>
      </c>
      <c r="C20" s="19">
        <f>SUMIF(Results!C$4:C$169,'Predicted Ranks'!A20,Results!$Q$4:Q$169)+SUMIF(Results!D$4:D$169,'Predicted Ranks'!A20,Results!$Q$4:Q$169)+SUMIF(Results!E$4:E$169,'Predicted Ranks'!A20,Results!$Q$4:Q$169)+SUMIF(Results!F$4:F$169,'Predicted Ranks'!A20,Results!$P$4:P$169)+SUMIF(Results!G$4:G$169,'Predicted Ranks'!A20,Results!$P$4:P$169)+SUMIF(Results!H$4:H$169,'Predicted Ranks'!A20,Results!$P$4:P$169)</f>
        <v>3</v>
      </c>
      <c r="D20" s="6">
        <f>SUMIF(Matches!$C$3:$C$169,'Predicted Ranks'!$A20,Matches!$S$3:$S$169)+SUMIF(Matches!$D$3:$D$169,'Predicted Ranks'!$A20,Matches!$S$3:$S$169)+SUMIF(Matches!$E$3:$E$169,'Predicted Ranks'!$A20,Matches!$S$3:$S$169)+SUMIF(Matches!$F$3:$F$169,'Predicted Ranks'!$A20,Matches!$W$3:$W$169)+SUMIF(Matches!$G$3:$G$169,'Predicted Ranks'!$A20,Matches!$W$3:$W$169)+SUMIF(Matches!$H$3:$H$169,'Predicted Ranks'!$A20,Matches!$W$3:$W$169)</f>
        <v>394.18443159760352</v>
      </c>
      <c r="E20" s="6">
        <f>SUMIF(Matches!$C$3:$C$169,'Predicted Ranks'!$A20,Matches!$Q$3:$Q$169)+SUMIF(Matches!$D$3:$D$169,'Predicted Ranks'!$A20,Matches!$Q$3:$Q$169)+SUMIF(Matches!$E$3:$E$169,'Predicted Ranks'!$A20,Matches!$Q$3:$Q$169)+SUMIF(Matches!$F$3:$F$169,'Predicted Ranks'!$A20,Matches!$U$3:$U$169)+SUMIF(Matches!$G$3:$G$169,'Predicted Ranks'!$A20,Matches!$U$3:$U$169)+SUMIF(Matches!$H$3:$H$169,'Predicted Ranks'!$A20,Matches!$U$3:$U$169)</f>
        <v>501.31892095969158</v>
      </c>
      <c r="F20" s="6">
        <f>SUMIF(Matches!$C$3:$C$169,'Predicted Ranks'!$A20,Matches!$R$3:$R$169)+SUMIF(Matches!$D$3:$D$169,'Predicted Ranks'!$A20,Matches!$R$3:$R$169)+SUMIF(Matches!$E$3:$E$169,'Predicted Ranks'!$A20,Matches!$R$3:$R$169)+SUMIF(Matches!$F$3:$F$169,'Predicted Ranks'!$A20,Matches!$V$3:$V$169)+SUMIF(Matches!$G$3:$G$169,'Predicted Ranks'!$A20,Matches!$V$3:$V$169)+SUMIF(Matches!$H$3:$H$169,'Predicted Ranks'!$A20,Matches!$V$3:$V$169)</f>
        <v>694.13133846668552</v>
      </c>
      <c r="G20" s="6">
        <f>SUMIF(Matches!$C$3:$C$169,'Predicted Ranks'!$A20,Matches!$T$3:$T$169)+SUMIF(Matches!$D$3:$D$169,'Predicted Ranks'!$A20,Matches!$T$3:$T$169)+SUMIF(Matches!$E$3:$E$169,'Predicted Ranks'!$A20,Matches!$T$3:$T$169)+SUMIF(Matches!$F$3:$F$169,'Predicted Ranks'!$A20,Matches!$X$3:$X$169)+SUMIF(Matches!$G$3:$G$169,'Predicted Ranks'!$A20,Matches!$X$3:$X$169)+SUMIF(Matches!$H$3:$H$169,'Predicted Ranks'!$A20,Matches!$X$3:$X$169)</f>
        <v>391.10849961557864</v>
      </c>
      <c r="H20" s="19">
        <v>2590</v>
      </c>
      <c r="I20" s="19">
        <v>7</v>
      </c>
      <c r="J20" s="19">
        <v>3</v>
      </c>
      <c r="K20" s="6">
        <v>546.32196913364237</v>
      </c>
      <c r="L20" s="6">
        <v>729.97567934245831</v>
      </c>
      <c r="M20" s="6">
        <v>518.61191055923859</v>
      </c>
      <c r="N20" s="6">
        <v>275.18945573363567</v>
      </c>
    </row>
    <row r="21" spans="1:14">
      <c r="A21" s="19">
        <v>4911</v>
      </c>
      <c r="B21" s="19">
        <f>SUMIF(Results!C$4:C$169,'Predicted Ranks'!A21,Results!$P$4:P$169)+SUMIF(Results!D$4:D$169,'Predicted Ranks'!A21,Results!$P$4:P$169)+SUMIF(Results!E$4:E$169,'Predicted Ranks'!A21,Results!$P$4:P$169)+SUMIF(Results!F$4:F$169,'Predicted Ranks'!A21,Results!$Q$4:Q$169)+SUMIF(Results!G$4:G$169,'Predicted Ranks'!A21,Results!$Q$4:Q$169)+SUMIF(Results!H$4:H$169,'Predicted Ranks'!A21,Results!$Q$4:Q$169)</f>
        <v>7</v>
      </c>
      <c r="C21" s="19">
        <f>SUMIF(Results!C$4:C$169,'Predicted Ranks'!A21,Results!$Q$4:Q$169)+SUMIF(Results!D$4:D$169,'Predicted Ranks'!A21,Results!$Q$4:Q$169)+SUMIF(Results!E$4:E$169,'Predicted Ranks'!A21,Results!$Q$4:Q$169)+SUMIF(Results!F$4:F$169,'Predicted Ranks'!A21,Results!$P$4:P$169)+SUMIF(Results!G$4:G$169,'Predicted Ranks'!A21,Results!$P$4:P$169)+SUMIF(Results!H$4:H$169,'Predicted Ranks'!A21,Results!$P$4:P$169)</f>
        <v>2</v>
      </c>
      <c r="D21" s="6">
        <f>SUMIF(Matches!$C$3:$C$169,'Predicted Ranks'!$A21,Matches!$S$3:$S$169)+SUMIF(Matches!$D$3:$D$169,'Predicted Ranks'!$A21,Matches!$S$3:$S$169)+SUMIF(Matches!$E$3:$E$169,'Predicted Ranks'!$A21,Matches!$S$3:$S$169)+SUMIF(Matches!$F$3:$F$169,'Predicted Ranks'!$A21,Matches!$W$3:$W$169)+SUMIF(Matches!$G$3:$G$169,'Predicted Ranks'!$A21,Matches!$W$3:$W$169)+SUMIF(Matches!$H$3:$H$169,'Predicted Ranks'!$A21,Matches!$W$3:$W$169)</f>
        <v>396.12763198131086</v>
      </c>
      <c r="E21" s="6">
        <f>SUMIF(Matches!$C$3:$C$169,'Predicted Ranks'!$A21,Matches!$Q$3:$Q$169)+SUMIF(Matches!$D$3:$D$169,'Predicted Ranks'!$A21,Matches!$Q$3:$Q$169)+SUMIF(Matches!$E$3:$E$169,'Predicted Ranks'!$A21,Matches!$Q$3:$Q$169)+SUMIF(Matches!$F$3:$F$169,'Predicted Ranks'!$A21,Matches!$U$3:$U$169)+SUMIF(Matches!$G$3:$G$169,'Predicted Ranks'!$A21,Matches!$U$3:$U$169)+SUMIF(Matches!$H$3:$H$169,'Predicted Ranks'!$A21,Matches!$U$3:$U$169)</f>
        <v>546.37383409700874</v>
      </c>
      <c r="F21" s="6">
        <f>SUMIF(Matches!$C$3:$C$169,'Predicted Ranks'!$A21,Matches!$R$3:$R$169)+SUMIF(Matches!$D$3:$D$169,'Predicted Ranks'!$A21,Matches!$R$3:$R$169)+SUMIF(Matches!$E$3:$E$169,'Predicted Ranks'!$A21,Matches!$R$3:$R$169)+SUMIF(Matches!$F$3:$F$169,'Predicted Ranks'!$A21,Matches!$V$3:$V$169)+SUMIF(Matches!$G$3:$G$169,'Predicted Ranks'!$A21,Matches!$V$3:$V$169)+SUMIF(Matches!$H$3:$H$169,'Predicted Ranks'!$A21,Matches!$V$3:$V$169)</f>
        <v>662.147594503454</v>
      </c>
      <c r="G21" s="6">
        <f>SUMIF(Matches!$C$3:$C$169,'Predicted Ranks'!$A21,Matches!$T$3:$T$169)+SUMIF(Matches!$D$3:$D$169,'Predicted Ranks'!$A21,Matches!$T$3:$T$169)+SUMIF(Matches!$E$3:$E$169,'Predicted Ranks'!$A21,Matches!$T$3:$T$169)+SUMIF(Matches!$F$3:$F$169,'Predicted Ranks'!$A21,Matches!$X$3:$X$169)+SUMIF(Matches!$G$3:$G$169,'Predicted Ranks'!$A21,Matches!$X$3:$X$169)+SUMIF(Matches!$H$3:$H$169,'Predicted Ranks'!$A21,Matches!$X$3:$X$169)</f>
        <v>343.52749757527886</v>
      </c>
      <c r="H21" s="19">
        <v>2834</v>
      </c>
      <c r="I21" s="19">
        <v>7</v>
      </c>
      <c r="J21" s="19">
        <v>3</v>
      </c>
      <c r="K21" s="6">
        <v>541.95955640611919</v>
      </c>
      <c r="L21" s="6">
        <v>552.97059970684381</v>
      </c>
      <c r="M21" s="6">
        <v>514.3789259432109</v>
      </c>
      <c r="N21" s="6">
        <v>267.42443422174892</v>
      </c>
    </row>
    <row r="22" spans="1:14">
      <c r="A22" s="19">
        <v>2607</v>
      </c>
      <c r="B22" s="19">
        <f>SUMIF(Results!C$4:C$169,'Predicted Ranks'!A22,Results!$P$4:P$169)+SUMIF(Results!D$4:D$169,'Predicted Ranks'!A22,Results!$P$4:P$169)+SUMIF(Results!E$4:E$169,'Predicted Ranks'!A22,Results!$P$4:P$169)+SUMIF(Results!F$4:F$169,'Predicted Ranks'!A22,Results!$Q$4:Q$169)+SUMIF(Results!G$4:G$169,'Predicted Ranks'!A22,Results!$Q$4:Q$169)+SUMIF(Results!H$4:H$169,'Predicted Ranks'!A22,Results!$Q$4:Q$169)</f>
        <v>6</v>
      </c>
      <c r="C22" s="19">
        <f>SUMIF(Results!C$4:C$169,'Predicted Ranks'!A22,Results!$Q$4:Q$169)+SUMIF(Results!D$4:D$169,'Predicted Ranks'!A22,Results!$Q$4:Q$169)+SUMIF(Results!E$4:E$169,'Predicted Ranks'!A22,Results!$Q$4:Q$169)+SUMIF(Results!F$4:F$169,'Predicted Ranks'!A22,Results!$P$4:P$169)+SUMIF(Results!G$4:G$169,'Predicted Ranks'!A22,Results!$P$4:P$169)+SUMIF(Results!H$4:H$169,'Predicted Ranks'!A22,Results!$P$4:P$169)</f>
        <v>4</v>
      </c>
      <c r="D22" s="6">
        <f>SUMIF(Matches!$C$3:$C$169,'Predicted Ranks'!$A22,Matches!$S$3:$S$169)+SUMIF(Matches!$D$3:$D$169,'Predicted Ranks'!$A22,Matches!$S$3:$S$169)+SUMIF(Matches!$E$3:$E$169,'Predicted Ranks'!$A22,Matches!$S$3:$S$169)+SUMIF(Matches!$F$3:$F$169,'Predicted Ranks'!$A22,Matches!$W$3:$W$169)+SUMIF(Matches!$G$3:$G$169,'Predicted Ranks'!$A22,Matches!$W$3:$W$169)+SUMIF(Matches!$H$3:$H$169,'Predicted Ranks'!$A22,Matches!$W$3:$W$169)</f>
        <v>317.78717874015865</v>
      </c>
      <c r="E22" s="6">
        <f>SUMIF(Matches!$C$3:$C$169,'Predicted Ranks'!$A22,Matches!$Q$3:$Q$169)+SUMIF(Matches!$D$3:$D$169,'Predicted Ranks'!$A22,Matches!$Q$3:$Q$169)+SUMIF(Matches!$E$3:$E$169,'Predicted Ranks'!$A22,Matches!$Q$3:$Q$169)+SUMIF(Matches!$F$3:$F$169,'Predicted Ranks'!$A22,Matches!$U$3:$U$169)+SUMIF(Matches!$G$3:$G$169,'Predicted Ranks'!$A22,Matches!$U$3:$U$169)+SUMIF(Matches!$H$3:$H$169,'Predicted Ranks'!$A22,Matches!$U$3:$U$169)</f>
        <v>560.83423246067844</v>
      </c>
      <c r="F22" s="6">
        <f>SUMIF(Matches!$C$3:$C$169,'Predicted Ranks'!$A22,Matches!$R$3:$R$169)+SUMIF(Matches!$D$3:$D$169,'Predicted Ranks'!$A22,Matches!$R$3:$R$169)+SUMIF(Matches!$E$3:$E$169,'Predicted Ranks'!$A22,Matches!$R$3:$R$169)+SUMIF(Matches!$F$3:$F$169,'Predicted Ranks'!$A22,Matches!$V$3:$V$169)+SUMIF(Matches!$G$3:$G$169,'Predicted Ranks'!$A22,Matches!$V$3:$V$169)+SUMIF(Matches!$H$3:$H$169,'Predicted Ranks'!$A22,Matches!$V$3:$V$169)</f>
        <v>469.22154283261125</v>
      </c>
      <c r="G22" s="6">
        <f>SUMIF(Matches!$C$3:$C$169,'Predicted Ranks'!$A22,Matches!$T$3:$T$169)+SUMIF(Matches!$D$3:$D$169,'Predicted Ranks'!$A22,Matches!$T$3:$T$169)+SUMIF(Matches!$E$3:$E$169,'Predicted Ranks'!$A22,Matches!$T$3:$T$169)+SUMIF(Matches!$F$3:$F$169,'Predicted Ranks'!$A22,Matches!$X$3:$X$169)+SUMIF(Matches!$G$3:$G$169,'Predicted Ranks'!$A22,Matches!$X$3:$X$169)+SUMIF(Matches!$H$3:$H$169,'Predicted Ranks'!$A22,Matches!$X$3:$X$169)</f>
        <v>292.28726828569535</v>
      </c>
      <c r="H22" s="19">
        <v>548</v>
      </c>
      <c r="I22" s="19">
        <v>7</v>
      </c>
      <c r="J22" s="19">
        <v>3</v>
      </c>
      <c r="K22" s="6">
        <v>510.11215401047912</v>
      </c>
      <c r="L22" s="6">
        <v>542.03896262709179</v>
      </c>
      <c r="M22" s="6">
        <v>584.21693659936068</v>
      </c>
      <c r="N22" s="6">
        <v>294.93527491859459</v>
      </c>
    </row>
    <row r="23" spans="1:14">
      <c r="A23" s="19">
        <v>51</v>
      </c>
      <c r="B23" s="19">
        <f>SUMIF(Results!C$4:C$169,'Predicted Ranks'!A23,Results!$P$4:P$169)+SUMIF(Results!D$4:D$169,'Predicted Ranks'!A23,Results!$P$4:P$169)+SUMIF(Results!E$4:E$169,'Predicted Ranks'!A23,Results!$P$4:P$169)+SUMIF(Results!F$4:F$169,'Predicted Ranks'!A23,Results!$Q$4:Q$169)+SUMIF(Results!G$4:G$169,'Predicted Ranks'!A23,Results!$Q$4:Q$169)+SUMIF(Results!H$4:H$169,'Predicted Ranks'!A23,Results!$Q$4:Q$169)</f>
        <v>6</v>
      </c>
      <c r="C23" s="19">
        <f>SUMIF(Results!C$4:C$169,'Predicted Ranks'!A23,Results!$Q$4:Q$169)+SUMIF(Results!D$4:D$169,'Predicted Ranks'!A23,Results!$Q$4:Q$169)+SUMIF(Results!E$4:E$169,'Predicted Ranks'!A23,Results!$Q$4:Q$169)+SUMIF(Results!F$4:F$169,'Predicted Ranks'!A23,Results!$P$4:P$169)+SUMIF(Results!G$4:G$169,'Predicted Ranks'!A23,Results!$P$4:P$169)+SUMIF(Results!H$4:H$169,'Predicted Ranks'!A23,Results!$P$4:P$169)</f>
        <v>4</v>
      </c>
      <c r="D23" s="6">
        <f>SUMIF(Matches!$C$3:$C$169,'Predicted Ranks'!$A23,Matches!$S$3:$S$169)+SUMIF(Matches!$D$3:$D$169,'Predicted Ranks'!$A23,Matches!$S$3:$S$169)+SUMIF(Matches!$E$3:$E$169,'Predicted Ranks'!$A23,Matches!$S$3:$S$169)+SUMIF(Matches!$F$3:$F$169,'Predicted Ranks'!$A23,Matches!$W$3:$W$169)+SUMIF(Matches!$G$3:$G$169,'Predicted Ranks'!$A23,Matches!$W$3:$W$169)+SUMIF(Matches!$H$3:$H$169,'Predicted Ranks'!$A23,Matches!$W$3:$W$169)</f>
        <v>465.61558713376786</v>
      </c>
      <c r="E23" s="6">
        <f>SUMIF(Matches!$C$3:$C$169,'Predicted Ranks'!$A23,Matches!$Q$3:$Q$169)+SUMIF(Matches!$D$3:$D$169,'Predicted Ranks'!$A23,Matches!$Q$3:$Q$169)+SUMIF(Matches!$E$3:$E$169,'Predicted Ranks'!$A23,Matches!$Q$3:$Q$169)+SUMIF(Matches!$F$3:$F$169,'Predicted Ranks'!$A23,Matches!$U$3:$U$169)+SUMIF(Matches!$G$3:$G$169,'Predicted Ranks'!$A23,Matches!$U$3:$U$169)+SUMIF(Matches!$H$3:$H$169,'Predicted Ranks'!$A23,Matches!$U$3:$U$169)</f>
        <v>551.88260516883042</v>
      </c>
      <c r="F23" s="6">
        <f>SUMIF(Matches!$C$3:$C$169,'Predicted Ranks'!$A23,Matches!$R$3:$R$169)+SUMIF(Matches!$D$3:$D$169,'Predicted Ranks'!$A23,Matches!$R$3:$R$169)+SUMIF(Matches!$E$3:$E$169,'Predicted Ranks'!$A23,Matches!$R$3:$R$169)+SUMIF(Matches!$F$3:$F$169,'Predicted Ranks'!$A23,Matches!$V$3:$V$169)+SUMIF(Matches!$G$3:$G$169,'Predicted Ranks'!$A23,Matches!$V$3:$V$169)+SUMIF(Matches!$H$3:$H$169,'Predicted Ranks'!$A23,Matches!$V$3:$V$169)</f>
        <v>607.33896993976396</v>
      </c>
      <c r="G23" s="6">
        <f>SUMIF(Matches!$C$3:$C$169,'Predicted Ranks'!$A23,Matches!$T$3:$T$169)+SUMIF(Matches!$D$3:$D$169,'Predicted Ranks'!$A23,Matches!$T$3:$T$169)+SUMIF(Matches!$E$3:$E$169,'Predicted Ranks'!$A23,Matches!$T$3:$T$169)+SUMIF(Matches!$F$3:$F$169,'Predicted Ranks'!$A23,Matches!$X$3:$X$169)+SUMIF(Matches!$G$3:$G$169,'Predicted Ranks'!$A23,Matches!$X$3:$X$169)+SUMIF(Matches!$H$3:$H$169,'Predicted Ranks'!$A23,Matches!$X$3:$X$169)</f>
        <v>232.3461259196668</v>
      </c>
      <c r="H23" s="19">
        <v>781</v>
      </c>
      <c r="I23" s="19">
        <v>7</v>
      </c>
      <c r="J23" s="19">
        <v>3</v>
      </c>
      <c r="K23" s="6">
        <v>499.26347483189227</v>
      </c>
      <c r="L23" s="6">
        <v>479.22816167713597</v>
      </c>
      <c r="M23" s="6">
        <v>635.8547212473502</v>
      </c>
      <c r="N23" s="6">
        <v>301.24725182127895</v>
      </c>
    </row>
    <row r="24" spans="1:14">
      <c r="A24" s="19">
        <v>1089</v>
      </c>
      <c r="B24" s="19">
        <f>SUMIF(Results!C$4:C$169,'Predicted Ranks'!A24,Results!$P$4:P$169)+SUMIF(Results!D$4:D$169,'Predicted Ranks'!A24,Results!$P$4:P$169)+SUMIF(Results!E$4:E$169,'Predicted Ranks'!A24,Results!$P$4:P$169)+SUMIF(Results!F$4:F$169,'Predicted Ranks'!A24,Results!$Q$4:Q$169)+SUMIF(Results!G$4:G$169,'Predicted Ranks'!A24,Results!$Q$4:Q$169)+SUMIF(Results!H$4:H$169,'Predicted Ranks'!A24,Results!$Q$4:Q$169)</f>
        <v>8</v>
      </c>
      <c r="C24" s="19">
        <f>SUMIF(Results!C$4:C$169,'Predicted Ranks'!A24,Results!$Q$4:Q$169)+SUMIF(Results!D$4:D$169,'Predicted Ranks'!A24,Results!$Q$4:Q$169)+SUMIF(Results!E$4:E$169,'Predicted Ranks'!A24,Results!$Q$4:Q$169)+SUMIF(Results!F$4:F$169,'Predicted Ranks'!A24,Results!$P$4:P$169)+SUMIF(Results!G$4:G$169,'Predicted Ranks'!A24,Results!$P$4:P$169)+SUMIF(Results!H$4:H$169,'Predicted Ranks'!A24,Results!$P$4:P$169)</f>
        <v>2</v>
      </c>
      <c r="D24" s="6">
        <f>SUMIF(Matches!$C$3:$C$169,'Predicted Ranks'!$A24,Matches!$S$3:$S$169)+SUMIF(Matches!$D$3:$D$169,'Predicted Ranks'!$A24,Matches!$S$3:$S$169)+SUMIF(Matches!$E$3:$E$169,'Predicted Ranks'!$A24,Matches!$S$3:$S$169)+SUMIF(Matches!$F$3:$F$169,'Predicted Ranks'!$A24,Matches!$W$3:$W$169)+SUMIF(Matches!$G$3:$G$169,'Predicted Ranks'!$A24,Matches!$W$3:$W$169)+SUMIF(Matches!$H$3:$H$169,'Predicted Ranks'!$A24,Matches!$W$3:$W$169)</f>
        <v>571.45113057725416</v>
      </c>
      <c r="E24" s="6">
        <f>SUMIF(Matches!$C$3:$C$169,'Predicted Ranks'!$A24,Matches!$Q$3:$Q$169)+SUMIF(Matches!$D$3:$D$169,'Predicted Ranks'!$A24,Matches!$Q$3:$Q$169)+SUMIF(Matches!$E$3:$E$169,'Predicted Ranks'!$A24,Matches!$Q$3:$Q$169)+SUMIF(Matches!$F$3:$F$169,'Predicted Ranks'!$A24,Matches!$U$3:$U$169)+SUMIF(Matches!$G$3:$G$169,'Predicted Ranks'!$A24,Matches!$U$3:$U$169)+SUMIF(Matches!$H$3:$H$169,'Predicted Ranks'!$A24,Matches!$U$3:$U$169)</f>
        <v>608.9527320186121</v>
      </c>
      <c r="F24" s="6">
        <f>SUMIF(Matches!$C$3:$C$169,'Predicted Ranks'!$A24,Matches!$R$3:$R$169)+SUMIF(Matches!$D$3:$D$169,'Predicted Ranks'!$A24,Matches!$R$3:$R$169)+SUMIF(Matches!$E$3:$E$169,'Predicted Ranks'!$A24,Matches!$R$3:$R$169)+SUMIF(Matches!$F$3:$F$169,'Predicted Ranks'!$A24,Matches!$V$3:$V$169)+SUMIF(Matches!$G$3:$G$169,'Predicted Ranks'!$A24,Matches!$V$3:$V$169)+SUMIF(Matches!$H$3:$H$169,'Predicted Ranks'!$A24,Matches!$V$3:$V$169)</f>
        <v>519.18414613440063</v>
      </c>
      <c r="G24" s="6">
        <f>SUMIF(Matches!$C$3:$C$169,'Predicted Ranks'!$A24,Matches!$T$3:$T$169)+SUMIF(Matches!$D$3:$D$169,'Predicted Ranks'!$A24,Matches!$T$3:$T$169)+SUMIF(Matches!$E$3:$E$169,'Predicted Ranks'!$A24,Matches!$T$3:$T$169)+SUMIF(Matches!$F$3:$F$169,'Predicted Ranks'!$A24,Matches!$X$3:$X$169)+SUMIF(Matches!$G$3:$G$169,'Predicted Ranks'!$A24,Matches!$X$3:$X$169)+SUMIF(Matches!$H$3:$H$169,'Predicted Ranks'!$A24,Matches!$X$3:$X$169)</f>
        <v>329.6328418913381</v>
      </c>
      <c r="H24" s="19">
        <v>378</v>
      </c>
      <c r="I24" s="19">
        <v>7</v>
      </c>
      <c r="J24" s="19">
        <v>3</v>
      </c>
      <c r="K24" s="6">
        <v>450.76815160760043</v>
      </c>
      <c r="L24" s="6">
        <v>583.59859006833619</v>
      </c>
      <c r="M24" s="6">
        <v>523.54232322122152</v>
      </c>
      <c r="N24" s="6">
        <v>237.4096537174168</v>
      </c>
    </row>
    <row r="25" spans="1:14">
      <c r="A25" s="19">
        <v>1671</v>
      </c>
      <c r="B25" s="19">
        <f>SUMIF(Results!C$4:C$169,'Predicted Ranks'!A25,Results!$P$4:P$169)+SUMIF(Results!D$4:D$169,'Predicted Ranks'!A25,Results!$P$4:P$169)+SUMIF(Results!E$4:E$169,'Predicted Ranks'!A25,Results!$P$4:P$169)+SUMIF(Results!F$4:F$169,'Predicted Ranks'!A25,Results!$Q$4:Q$169)+SUMIF(Results!G$4:G$169,'Predicted Ranks'!A25,Results!$Q$4:Q$169)+SUMIF(Results!H$4:H$169,'Predicted Ranks'!A25,Results!$Q$4:Q$169)</f>
        <v>4</v>
      </c>
      <c r="C25" s="19">
        <f>SUMIF(Results!C$4:C$169,'Predicted Ranks'!A25,Results!$Q$4:Q$169)+SUMIF(Results!D$4:D$169,'Predicted Ranks'!A25,Results!$Q$4:Q$169)+SUMIF(Results!E$4:E$169,'Predicted Ranks'!A25,Results!$Q$4:Q$169)+SUMIF(Results!F$4:F$169,'Predicted Ranks'!A25,Results!$P$4:P$169)+SUMIF(Results!G$4:G$169,'Predicted Ranks'!A25,Results!$P$4:P$169)+SUMIF(Results!H$4:H$169,'Predicted Ranks'!A25,Results!$P$4:P$169)</f>
        <v>6</v>
      </c>
      <c r="D25" s="6">
        <f>SUMIF(Matches!$C$3:$C$169,'Predicted Ranks'!$A25,Matches!$S$3:$S$169)+SUMIF(Matches!$D$3:$D$169,'Predicted Ranks'!$A25,Matches!$S$3:$S$169)+SUMIF(Matches!$E$3:$E$169,'Predicted Ranks'!$A25,Matches!$S$3:$S$169)+SUMIF(Matches!$F$3:$F$169,'Predicted Ranks'!$A25,Matches!$W$3:$W$169)+SUMIF(Matches!$G$3:$G$169,'Predicted Ranks'!$A25,Matches!$W$3:$W$169)+SUMIF(Matches!$H$3:$H$169,'Predicted Ranks'!$A25,Matches!$W$3:$W$169)</f>
        <v>340.591099150182</v>
      </c>
      <c r="E25" s="6">
        <f>SUMIF(Matches!$C$3:$C$169,'Predicted Ranks'!$A25,Matches!$Q$3:$Q$169)+SUMIF(Matches!$D$3:$D$169,'Predicted Ranks'!$A25,Matches!$Q$3:$Q$169)+SUMIF(Matches!$E$3:$E$169,'Predicted Ranks'!$A25,Matches!$Q$3:$Q$169)+SUMIF(Matches!$F$3:$F$169,'Predicted Ranks'!$A25,Matches!$U$3:$U$169)+SUMIF(Matches!$G$3:$G$169,'Predicted Ranks'!$A25,Matches!$U$3:$U$169)+SUMIF(Matches!$H$3:$H$169,'Predicted Ranks'!$A25,Matches!$U$3:$U$169)</f>
        <v>486.08086570273895</v>
      </c>
      <c r="F25" s="6">
        <f>SUMIF(Matches!$C$3:$C$169,'Predicted Ranks'!$A25,Matches!$R$3:$R$169)+SUMIF(Matches!$D$3:$D$169,'Predicted Ranks'!$A25,Matches!$R$3:$R$169)+SUMIF(Matches!$E$3:$E$169,'Predicted Ranks'!$A25,Matches!$R$3:$R$169)+SUMIF(Matches!$F$3:$F$169,'Predicted Ranks'!$A25,Matches!$V$3:$V$169)+SUMIF(Matches!$G$3:$G$169,'Predicted Ranks'!$A25,Matches!$V$3:$V$169)+SUMIF(Matches!$H$3:$H$169,'Predicted Ranks'!$A25,Matches!$V$3:$V$169)</f>
        <v>674.72344993125819</v>
      </c>
      <c r="G25" s="6">
        <f>SUMIF(Matches!$C$3:$C$169,'Predicted Ranks'!$A25,Matches!$T$3:$T$169)+SUMIF(Matches!$D$3:$D$169,'Predicted Ranks'!$A25,Matches!$T$3:$T$169)+SUMIF(Matches!$E$3:$E$169,'Predicted Ranks'!$A25,Matches!$T$3:$T$169)+SUMIF(Matches!$F$3:$F$169,'Predicted Ranks'!$A25,Matches!$X$3:$X$169)+SUMIF(Matches!$G$3:$G$169,'Predicted Ranks'!$A25,Matches!$X$3:$X$169)+SUMIF(Matches!$H$3:$H$169,'Predicted Ranks'!$A25,Matches!$X$3:$X$169)</f>
        <v>286.3570831048678</v>
      </c>
      <c r="H25" s="19">
        <v>3158</v>
      </c>
      <c r="I25" s="19">
        <v>7</v>
      </c>
      <c r="J25" s="19">
        <v>3</v>
      </c>
      <c r="K25" s="6">
        <v>434.33287009101508</v>
      </c>
      <c r="L25" s="6">
        <v>511.08988093214629</v>
      </c>
      <c r="M25" s="6">
        <v>442.52323490587622</v>
      </c>
      <c r="N25" s="6">
        <v>325.49050856893666</v>
      </c>
    </row>
    <row r="26" spans="1:14">
      <c r="A26" s="19">
        <v>334</v>
      </c>
      <c r="B26" s="19">
        <f>SUMIF(Results!C$4:C$169,'Predicted Ranks'!A26,Results!$P$4:P$169)+SUMIF(Results!D$4:D$169,'Predicted Ranks'!A26,Results!$P$4:P$169)+SUMIF(Results!E$4:E$169,'Predicted Ranks'!A26,Results!$P$4:P$169)+SUMIF(Results!F$4:F$169,'Predicted Ranks'!A26,Results!$Q$4:Q$169)+SUMIF(Results!G$4:G$169,'Predicted Ranks'!A26,Results!$Q$4:Q$169)+SUMIF(Results!H$4:H$169,'Predicted Ranks'!A26,Results!$Q$4:Q$169)</f>
        <v>6</v>
      </c>
      <c r="C26" s="19">
        <f>SUMIF(Results!C$4:C$169,'Predicted Ranks'!A26,Results!$Q$4:Q$169)+SUMIF(Results!D$4:D$169,'Predicted Ranks'!A26,Results!$Q$4:Q$169)+SUMIF(Results!E$4:E$169,'Predicted Ranks'!A26,Results!$Q$4:Q$169)+SUMIF(Results!F$4:F$169,'Predicted Ranks'!A26,Results!$P$4:P$169)+SUMIF(Results!G$4:G$169,'Predicted Ranks'!A26,Results!$P$4:P$169)+SUMIF(Results!H$4:H$169,'Predicted Ranks'!A26,Results!$P$4:P$169)</f>
        <v>3</v>
      </c>
      <c r="D26" s="6">
        <f>SUMIF(Matches!$C$3:$C$169,'Predicted Ranks'!$A26,Matches!$S$3:$S$169)+SUMIF(Matches!$D$3:$D$169,'Predicted Ranks'!$A26,Matches!$S$3:$S$169)+SUMIF(Matches!$E$3:$E$169,'Predicted Ranks'!$A26,Matches!$S$3:$S$169)+SUMIF(Matches!$F$3:$F$169,'Predicted Ranks'!$A26,Matches!$W$3:$W$169)+SUMIF(Matches!$G$3:$G$169,'Predicted Ranks'!$A26,Matches!$W$3:$W$169)+SUMIF(Matches!$H$3:$H$169,'Predicted Ranks'!$A26,Matches!$W$3:$W$169)</f>
        <v>364.92148977751634</v>
      </c>
      <c r="E26" s="6">
        <f>SUMIF(Matches!$C$3:$C$169,'Predicted Ranks'!$A26,Matches!$Q$3:$Q$169)+SUMIF(Matches!$D$3:$D$169,'Predicted Ranks'!$A26,Matches!$Q$3:$Q$169)+SUMIF(Matches!$E$3:$E$169,'Predicted Ranks'!$A26,Matches!$Q$3:$Q$169)+SUMIF(Matches!$F$3:$F$169,'Predicted Ranks'!$A26,Matches!$U$3:$U$169)+SUMIF(Matches!$G$3:$G$169,'Predicted Ranks'!$A26,Matches!$U$3:$U$169)+SUMIF(Matches!$H$3:$H$169,'Predicted Ranks'!$A26,Matches!$U$3:$U$169)</f>
        <v>383.71462249691029</v>
      </c>
      <c r="F26" s="6">
        <f>SUMIF(Matches!$C$3:$C$169,'Predicted Ranks'!$A26,Matches!$R$3:$R$169)+SUMIF(Matches!$D$3:$D$169,'Predicted Ranks'!$A26,Matches!$R$3:$R$169)+SUMIF(Matches!$E$3:$E$169,'Predicted Ranks'!$A26,Matches!$R$3:$R$169)+SUMIF(Matches!$F$3:$F$169,'Predicted Ranks'!$A26,Matches!$V$3:$V$169)+SUMIF(Matches!$G$3:$G$169,'Predicted Ranks'!$A26,Matches!$V$3:$V$169)+SUMIF(Matches!$H$3:$H$169,'Predicted Ranks'!$A26,Matches!$V$3:$V$169)</f>
        <v>568.23533099617862</v>
      </c>
      <c r="G26" s="6">
        <f>SUMIF(Matches!$C$3:$C$169,'Predicted Ranks'!$A26,Matches!$T$3:$T$169)+SUMIF(Matches!$D$3:$D$169,'Predicted Ranks'!$A26,Matches!$T$3:$T$169)+SUMIF(Matches!$E$3:$E$169,'Predicted Ranks'!$A26,Matches!$T$3:$T$169)+SUMIF(Matches!$F$3:$F$169,'Predicted Ranks'!$A26,Matches!$X$3:$X$169)+SUMIF(Matches!$G$3:$G$169,'Predicted Ranks'!$A26,Matches!$X$3:$X$169)+SUMIF(Matches!$H$3:$H$169,'Predicted Ranks'!$A26,Matches!$X$3:$X$169)</f>
        <v>254.48191586339084</v>
      </c>
      <c r="H26" s="19">
        <v>484</v>
      </c>
      <c r="I26" s="19">
        <v>7</v>
      </c>
      <c r="J26" s="19">
        <v>3</v>
      </c>
      <c r="K26" s="6">
        <v>408.61415674626568</v>
      </c>
      <c r="L26" s="6">
        <v>568.33933181395651</v>
      </c>
      <c r="M26" s="6">
        <v>464.9809769951317</v>
      </c>
      <c r="N26" s="6">
        <v>277.75961429876685</v>
      </c>
    </row>
    <row r="27" spans="1:14">
      <c r="A27" s="19">
        <v>319</v>
      </c>
      <c r="B27" s="19">
        <f>SUMIF(Results!C$4:C$169,'Predicted Ranks'!A27,Results!$P$4:P$169)+SUMIF(Results!D$4:D$169,'Predicted Ranks'!A27,Results!$P$4:P$169)+SUMIF(Results!E$4:E$169,'Predicted Ranks'!A27,Results!$P$4:P$169)+SUMIF(Results!F$4:F$169,'Predicted Ranks'!A27,Results!$Q$4:Q$169)+SUMIF(Results!G$4:G$169,'Predicted Ranks'!A27,Results!$Q$4:Q$169)+SUMIF(Results!H$4:H$169,'Predicted Ranks'!A27,Results!$Q$4:Q$169)</f>
        <v>4</v>
      </c>
      <c r="C27" s="19">
        <f>SUMIF(Results!C$4:C$169,'Predicted Ranks'!A27,Results!$Q$4:Q$169)+SUMIF(Results!D$4:D$169,'Predicted Ranks'!A27,Results!$Q$4:Q$169)+SUMIF(Results!E$4:E$169,'Predicted Ranks'!A27,Results!$Q$4:Q$169)+SUMIF(Results!F$4:F$169,'Predicted Ranks'!A27,Results!$P$4:P$169)+SUMIF(Results!G$4:G$169,'Predicted Ranks'!A27,Results!$P$4:P$169)+SUMIF(Results!H$4:H$169,'Predicted Ranks'!A27,Results!$P$4:P$169)</f>
        <v>6</v>
      </c>
      <c r="D27" s="6">
        <f>SUMIF(Matches!$C$3:$C$169,'Predicted Ranks'!$A27,Matches!$S$3:$S$169)+SUMIF(Matches!$D$3:$D$169,'Predicted Ranks'!$A27,Matches!$S$3:$S$169)+SUMIF(Matches!$E$3:$E$169,'Predicted Ranks'!$A27,Matches!$S$3:$S$169)+SUMIF(Matches!$F$3:$F$169,'Predicted Ranks'!$A27,Matches!$W$3:$W$169)+SUMIF(Matches!$G$3:$G$169,'Predicted Ranks'!$A27,Matches!$W$3:$W$169)+SUMIF(Matches!$H$3:$H$169,'Predicted Ranks'!$A27,Matches!$W$3:$W$169)</f>
        <v>516.55586620397571</v>
      </c>
      <c r="E27" s="6">
        <f>SUMIF(Matches!$C$3:$C$169,'Predicted Ranks'!$A27,Matches!$Q$3:$Q$169)+SUMIF(Matches!$D$3:$D$169,'Predicted Ranks'!$A27,Matches!$Q$3:$Q$169)+SUMIF(Matches!$E$3:$E$169,'Predicted Ranks'!$A27,Matches!$Q$3:$Q$169)+SUMIF(Matches!$F$3:$F$169,'Predicted Ranks'!$A27,Matches!$U$3:$U$169)+SUMIF(Matches!$G$3:$G$169,'Predicted Ranks'!$A27,Matches!$U$3:$U$169)+SUMIF(Matches!$H$3:$H$169,'Predicted Ranks'!$A27,Matches!$U$3:$U$169)</f>
        <v>349.59760290966432</v>
      </c>
      <c r="F27" s="6">
        <f>SUMIF(Matches!$C$3:$C$169,'Predicted Ranks'!$A27,Matches!$R$3:$R$169)+SUMIF(Matches!$D$3:$D$169,'Predicted Ranks'!$A27,Matches!$R$3:$R$169)+SUMIF(Matches!$E$3:$E$169,'Predicted Ranks'!$A27,Matches!$R$3:$R$169)+SUMIF(Matches!$F$3:$F$169,'Predicted Ranks'!$A27,Matches!$V$3:$V$169)+SUMIF(Matches!$G$3:$G$169,'Predicted Ranks'!$A27,Matches!$V$3:$V$169)+SUMIF(Matches!$H$3:$H$169,'Predicted Ranks'!$A27,Matches!$V$3:$V$169)</f>
        <v>561.72609508014989</v>
      </c>
      <c r="G27" s="6">
        <f>SUMIF(Matches!$C$3:$C$169,'Predicted Ranks'!$A27,Matches!$T$3:$T$169)+SUMIF(Matches!$D$3:$D$169,'Predicted Ranks'!$A27,Matches!$T$3:$T$169)+SUMIF(Matches!$E$3:$E$169,'Predicted Ranks'!$A27,Matches!$T$3:$T$169)+SUMIF(Matches!$F$3:$F$169,'Predicted Ranks'!$A27,Matches!$X$3:$X$169)+SUMIF(Matches!$G$3:$G$169,'Predicted Ranks'!$A27,Matches!$X$3:$X$169)+SUMIF(Matches!$H$3:$H$169,'Predicted Ranks'!$A27,Matches!$X$3:$X$169)</f>
        <v>298.50837964238309</v>
      </c>
      <c r="H27" s="19">
        <v>4911</v>
      </c>
      <c r="I27" s="19">
        <v>7</v>
      </c>
      <c r="J27" s="19">
        <v>2</v>
      </c>
      <c r="K27" s="6">
        <v>396.12763198131086</v>
      </c>
      <c r="L27" s="6">
        <v>546.37383409700874</v>
      </c>
      <c r="M27" s="6">
        <v>662.147594503454</v>
      </c>
      <c r="N27" s="6">
        <v>343.52749757527886</v>
      </c>
    </row>
    <row r="28" spans="1:14">
      <c r="A28" s="19">
        <v>1816</v>
      </c>
      <c r="B28" s="19">
        <f>SUMIF(Results!C$4:C$169,'Predicted Ranks'!A28,Results!$P$4:P$169)+SUMIF(Results!D$4:D$169,'Predicted Ranks'!A28,Results!$P$4:P$169)+SUMIF(Results!E$4:E$169,'Predicted Ranks'!A28,Results!$P$4:P$169)+SUMIF(Results!F$4:F$169,'Predicted Ranks'!A28,Results!$Q$4:Q$169)+SUMIF(Results!G$4:G$169,'Predicted Ranks'!A28,Results!$Q$4:Q$169)+SUMIF(Results!H$4:H$169,'Predicted Ranks'!A28,Results!$Q$4:Q$169)</f>
        <v>5</v>
      </c>
      <c r="C28" s="19">
        <f>SUMIF(Results!C$4:C$169,'Predicted Ranks'!A28,Results!$Q$4:Q$169)+SUMIF(Results!D$4:D$169,'Predicted Ranks'!A28,Results!$Q$4:Q$169)+SUMIF(Results!E$4:E$169,'Predicted Ranks'!A28,Results!$Q$4:Q$169)+SUMIF(Results!F$4:F$169,'Predicted Ranks'!A28,Results!$P$4:P$169)+SUMIF(Results!G$4:G$169,'Predicted Ranks'!A28,Results!$P$4:P$169)+SUMIF(Results!H$4:H$169,'Predicted Ranks'!A28,Results!$P$4:P$169)</f>
        <v>5</v>
      </c>
      <c r="D28" s="6">
        <f>SUMIF(Matches!$C$3:$C$169,'Predicted Ranks'!$A28,Matches!$S$3:$S$169)+SUMIF(Matches!$D$3:$D$169,'Predicted Ranks'!$A28,Matches!$S$3:$S$169)+SUMIF(Matches!$E$3:$E$169,'Predicted Ranks'!$A28,Matches!$S$3:$S$169)+SUMIF(Matches!$F$3:$F$169,'Predicted Ranks'!$A28,Matches!$W$3:$W$169)+SUMIF(Matches!$G$3:$G$169,'Predicted Ranks'!$A28,Matches!$W$3:$W$169)+SUMIF(Matches!$H$3:$H$169,'Predicted Ranks'!$A28,Matches!$W$3:$W$169)</f>
        <v>414.99554348752497</v>
      </c>
      <c r="E28" s="6">
        <f>SUMIF(Matches!$C$3:$C$169,'Predicted Ranks'!$A28,Matches!$Q$3:$Q$169)+SUMIF(Matches!$D$3:$D$169,'Predicted Ranks'!$A28,Matches!$Q$3:$Q$169)+SUMIF(Matches!$E$3:$E$169,'Predicted Ranks'!$A28,Matches!$Q$3:$Q$169)+SUMIF(Matches!$F$3:$F$169,'Predicted Ranks'!$A28,Matches!$U$3:$U$169)+SUMIF(Matches!$G$3:$G$169,'Predicted Ranks'!$A28,Matches!$U$3:$U$169)+SUMIF(Matches!$H$3:$H$169,'Predicted Ranks'!$A28,Matches!$U$3:$U$169)</f>
        <v>497.15477327763386</v>
      </c>
      <c r="F28" s="6">
        <f>SUMIF(Matches!$C$3:$C$169,'Predicted Ranks'!$A28,Matches!$R$3:$R$169)+SUMIF(Matches!$D$3:$D$169,'Predicted Ranks'!$A28,Matches!$R$3:$R$169)+SUMIF(Matches!$E$3:$E$169,'Predicted Ranks'!$A28,Matches!$R$3:$R$169)+SUMIF(Matches!$F$3:$F$169,'Predicted Ranks'!$A28,Matches!$V$3:$V$169)+SUMIF(Matches!$G$3:$G$169,'Predicted Ranks'!$A28,Matches!$V$3:$V$169)+SUMIF(Matches!$H$3:$H$169,'Predicted Ranks'!$A28,Matches!$V$3:$V$169)</f>
        <v>463.39776670899909</v>
      </c>
      <c r="G28" s="6">
        <f>SUMIF(Matches!$C$3:$C$169,'Predicted Ranks'!$A28,Matches!$T$3:$T$169)+SUMIF(Matches!$D$3:$D$169,'Predicted Ranks'!$A28,Matches!$T$3:$T$169)+SUMIF(Matches!$E$3:$E$169,'Predicted Ranks'!$A28,Matches!$T$3:$T$169)+SUMIF(Matches!$F$3:$F$169,'Predicted Ranks'!$A28,Matches!$X$3:$X$169)+SUMIF(Matches!$G$3:$G$169,'Predicted Ranks'!$A28,Matches!$X$3:$X$169)+SUMIF(Matches!$H$3:$H$169,'Predicted Ranks'!$A28,Matches!$X$3:$X$169)</f>
        <v>359.38094195858076</v>
      </c>
      <c r="H28" s="19">
        <v>175</v>
      </c>
      <c r="I28" s="19">
        <v>7</v>
      </c>
      <c r="J28" s="19">
        <v>3</v>
      </c>
      <c r="K28" s="6">
        <v>394.18443159760352</v>
      </c>
      <c r="L28" s="6">
        <v>501.31892095969158</v>
      </c>
      <c r="M28" s="6">
        <v>694.13133846668552</v>
      </c>
      <c r="N28" s="6">
        <v>391.10849961557864</v>
      </c>
    </row>
    <row r="29" spans="1:14">
      <c r="A29" s="19">
        <v>2067</v>
      </c>
      <c r="B29" s="19">
        <f>SUMIF(Results!C$4:C$169,'Predicted Ranks'!A29,Results!$P$4:P$169)+SUMIF(Results!D$4:D$169,'Predicted Ranks'!A29,Results!$P$4:P$169)+SUMIF(Results!E$4:E$169,'Predicted Ranks'!A29,Results!$P$4:P$169)+SUMIF(Results!F$4:F$169,'Predicted Ranks'!A29,Results!$Q$4:Q$169)+SUMIF(Results!G$4:G$169,'Predicted Ranks'!A29,Results!$Q$4:Q$169)+SUMIF(Results!H$4:H$169,'Predicted Ranks'!A29,Results!$Q$4:Q$169)</f>
        <v>6</v>
      </c>
      <c r="C29" s="19">
        <f>SUMIF(Results!C$4:C$169,'Predicted Ranks'!A29,Results!$Q$4:Q$169)+SUMIF(Results!D$4:D$169,'Predicted Ranks'!A29,Results!$Q$4:Q$169)+SUMIF(Results!E$4:E$169,'Predicted Ranks'!A29,Results!$Q$4:Q$169)+SUMIF(Results!F$4:F$169,'Predicted Ranks'!A29,Results!$P$4:P$169)+SUMIF(Results!G$4:G$169,'Predicted Ranks'!A29,Results!$P$4:P$169)+SUMIF(Results!H$4:H$169,'Predicted Ranks'!A29,Results!$P$4:P$169)</f>
        <v>4</v>
      </c>
      <c r="D29" s="6">
        <f>SUMIF(Matches!$C$3:$C$169,'Predicted Ranks'!$A29,Matches!$S$3:$S$169)+SUMIF(Matches!$D$3:$D$169,'Predicted Ranks'!$A29,Matches!$S$3:$S$169)+SUMIF(Matches!$E$3:$E$169,'Predicted Ranks'!$A29,Matches!$S$3:$S$169)+SUMIF(Matches!$F$3:$F$169,'Predicted Ranks'!$A29,Matches!$W$3:$W$169)+SUMIF(Matches!$G$3:$G$169,'Predicted Ranks'!$A29,Matches!$W$3:$W$169)+SUMIF(Matches!$H$3:$H$169,'Predicted Ranks'!$A29,Matches!$W$3:$W$169)</f>
        <v>490.92785782615499</v>
      </c>
      <c r="E29" s="6">
        <f>SUMIF(Matches!$C$3:$C$169,'Predicted Ranks'!$A29,Matches!$Q$3:$Q$169)+SUMIF(Matches!$D$3:$D$169,'Predicted Ranks'!$A29,Matches!$Q$3:$Q$169)+SUMIF(Matches!$E$3:$E$169,'Predicted Ranks'!$A29,Matches!$Q$3:$Q$169)+SUMIF(Matches!$F$3:$F$169,'Predicted Ranks'!$A29,Matches!$U$3:$U$169)+SUMIF(Matches!$G$3:$G$169,'Predicted Ranks'!$A29,Matches!$U$3:$U$169)+SUMIF(Matches!$H$3:$H$169,'Predicted Ranks'!$A29,Matches!$U$3:$U$169)</f>
        <v>520.42452916844866</v>
      </c>
      <c r="F29" s="6">
        <f>SUMIF(Matches!$C$3:$C$169,'Predicted Ranks'!$A29,Matches!$R$3:$R$169)+SUMIF(Matches!$D$3:$D$169,'Predicted Ranks'!$A29,Matches!$R$3:$R$169)+SUMIF(Matches!$E$3:$E$169,'Predicted Ranks'!$A29,Matches!$R$3:$R$169)+SUMIF(Matches!$F$3:$F$169,'Predicted Ranks'!$A29,Matches!$V$3:$V$169)+SUMIF(Matches!$G$3:$G$169,'Predicted Ranks'!$A29,Matches!$V$3:$V$169)+SUMIF(Matches!$H$3:$H$169,'Predicted Ranks'!$A29,Matches!$V$3:$V$169)</f>
        <v>477.82735637289295</v>
      </c>
      <c r="G29" s="6">
        <f>SUMIF(Matches!$C$3:$C$169,'Predicted Ranks'!$A29,Matches!$T$3:$T$169)+SUMIF(Matches!$D$3:$D$169,'Predicted Ranks'!$A29,Matches!$T$3:$T$169)+SUMIF(Matches!$E$3:$E$169,'Predicted Ranks'!$A29,Matches!$T$3:$T$169)+SUMIF(Matches!$F$3:$F$169,'Predicted Ranks'!$A29,Matches!$X$3:$X$169)+SUMIF(Matches!$G$3:$G$169,'Predicted Ranks'!$A29,Matches!$X$3:$X$169)+SUMIF(Matches!$H$3:$H$169,'Predicted Ranks'!$A29,Matches!$X$3:$X$169)</f>
        <v>286.86486687973752</v>
      </c>
      <c r="H29" s="19">
        <v>639</v>
      </c>
      <c r="I29" s="19">
        <v>7</v>
      </c>
      <c r="J29" s="19">
        <v>3</v>
      </c>
      <c r="K29" s="6">
        <v>368.80575948277237</v>
      </c>
      <c r="L29" s="6">
        <v>472.74482640215228</v>
      </c>
      <c r="M29" s="6">
        <v>495.45655055583603</v>
      </c>
      <c r="N29" s="6">
        <v>330.17569983107438</v>
      </c>
    </row>
    <row r="30" spans="1:14">
      <c r="A30" s="19">
        <v>4265</v>
      </c>
      <c r="B30" s="19">
        <f>SUMIF(Results!C$4:C$169,'Predicted Ranks'!A30,Results!$P$4:P$169)+SUMIF(Results!D$4:D$169,'Predicted Ranks'!A30,Results!$P$4:P$169)+SUMIF(Results!E$4:E$169,'Predicted Ranks'!A30,Results!$P$4:P$169)+SUMIF(Results!F$4:F$169,'Predicted Ranks'!A30,Results!$Q$4:Q$169)+SUMIF(Results!G$4:G$169,'Predicted Ranks'!A30,Results!$Q$4:Q$169)+SUMIF(Results!H$4:H$169,'Predicted Ranks'!A30,Results!$Q$4:Q$169)</f>
        <v>3</v>
      </c>
      <c r="C30" s="19">
        <f>SUMIF(Results!C$4:C$169,'Predicted Ranks'!A30,Results!$Q$4:Q$169)+SUMIF(Results!D$4:D$169,'Predicted Ranks'!A30,Results!$Q$4:Q$169)+SUMIF(Results!E$4:E$169,'Predicted Ranks'!A30,Results!$Q$4:Q$169)+SUMIF(Results!F$4:F$169,'Predicted Ranks'!A30,Results!$P$4:P$169)+SUMIF(Results!G$4:G$169,'Predicted Ranks'!A30,Results!$P$4:P$169)+SUMIF(Results!H$4:H$169,'Predicted Ranks'!A30,Results!$P$4:P$169)</f>
        <v>7</v>
      </c>
      <c r="D30" s="6">
        <f>SUMIF(Matches!$C$3:$C$169,'Predicted Ranks'!$A30,Matches!$S$3:$S$169)+SUMIF(Matches!$D$3:$D$169,'Predicted Ranks'!$A30,Matches!$S$3:$S$169)+SUMIF(Matches!$E$3:$E$169,'Predicted Ranks'!$A30,Matches!$S$3:$S$169)+SUMIF(Matches!$F$3:$F$169,'Predicted Ranks'!$A30,Matches!$W$3:$W$169)+SUMIF(Matches!$G$3:$G$169,'Predicted Ranks'!$A30,Matches!$W$3:$W$169)+SUMIF(Matches!$H$3:$H$169,'Predicted Ranks'!$A30,Matches!$W$3:$W$169)</f>
        <v>407.84250807631355</v>
      </c>
      <c r="E30" s="6">
        <f>SUMIF(Matches!$C$3:$C$169,'Predicted Ranks'!$A30,Matches!$Q$3:$Q$169)+SUMIF(Matches!$D$3:$D$169,'Predicted Ranks'!$A30,Matches!$Q$3:$Q$169)+SUMIF(Matches!$E$3:$E$169,'Predicted Ranks'!$A30,Matches!$Q$3:$Q$169)+SUMIF(Matches!$F$3:$F$169,'Predicted Ranks'!$A30,Matches!$U$3:$U$169)+SUMIF(Matches!$G$3:$G$169,'Predicted Ranks'!$A30,Matches!$U$3:$U$169)+SUMIF(Matches!$H$3:$H$169,'Predicted Ranks'!$A30,Matches!$U$3:$U$169)</f>
        <v>480.29751402755437</v>
      </c>
      <c r="F30" s="6">
        <f>SUMIF(Matches!$C$3:$C$169,'Predicted Ranks'!$A30,Matches!$R$3:$R$169)+SUMIF(Matches!$D$3:$D$169,'Predicted Ranks'!$A30,Matches!$R$3:$R$169)+SUMIF(Matches!$E$3:$E$169,'Predicted Ranks'!$A30,Matches!$R$3:$R$169)+SUMIF(Matches!$F$3:$F$169,'Predicted Ranks'!$A30,Matches!$V$3:$V$169)+SUMIF(Matches!$G$3:$G$169,'Predicted Ranks'!$A30,Matches!$V$3:$V$169)+SUMIF(Matches!$H$3:$H$169,'Predicted Ranks'!$A30,Matches!$V$3:$V$169)</f>
        <v>467.67914220004184</v>
      </c>
      <c r="G30" s="6">
        <f>SUMIF(Matches!$C$3:$C$169,'Predicted Ranks'!$A30,Matches!$T$3:$T$169)+SUMIF(Matches!$D$3:$D$169,'Predicted Ranks'!$A30,Matches!$T$3:$T$169)+SUMIF(Matches!$E$3:$E$169,'Predicted Ranks'!$A30,Matches!$T$3:$T$169)+SUMIF(Matches!$F$3:$F$169,'Predicted Ranks'!$A30,Matches!$X$3:$X$169)+SUMIF(Matches!$G$3:$G$169,'Predicted Ranks'!$A30,Matches!$X$3:$X$169)+SUMIF(Matches!$H$3:$H$169,'Predicted Ranks'!$A30,Matches!$X$3:$X$169)</f>
        <v>289.70698509342549</v>
      </c>
      <c r="H30" s="19">
        <v>5196</v>
      </c>
      <c r="I30" s="19">
        <v>7</v>
      </c>
      <c r="J30" s="19">
        <v>3</v>
      </c>
      <c r="K30" s="6">
        <v>337.44668479642769</v>
      </c>
      <c r="L30" s="6">
        <v>446.21820959699471</v>
      </c>
      <c r="M30" s="6">
        <v>437.52617868260768</v>
      </c>
      <c r="N30" s="6">
        <v>220.05834947656166</v>
      </c>
    </row>
    <row r="31" spans="1:14">
      <c r="A31" s="19">
        <v>399</v>
      </c>
      <c r="B31" s="19">
        <f>SUMIF(Results!C$4:C$169,'Predicted Ranks'!A31,Results!$P$4:P$169)+SUMIF(Results!D$4:D$169,'Predicted Ranks'!A31,Results!$P$4:P$169)+SUMIF(Results!E$4:E$169,'Predicted Ranks'!A31,Results!$P$4:P$169)+SUMIF(Results!F$4:F$169,'Predicted Ranks'!A31,Results!$Q$4:Q$169)+SUMIF(Results!G$4:G$169,'Predicted Ranks'!A31,Results!$Q$4:Q$169)+SUMIF(Results!H$4:H$169,'Predicted Ranks'!A31,Results!$Q$4:Q$169)</f>
        <v>8</v>
      </c>
      <c r="C31" s="19">
        <f>SUMIF(Results!C$4:C$169,'Predicted Ranks'!A31,Results!$Q$4:Q$169)+SUMIF(Results!D$4:D$169,'Predicted Ranks'!A31,Results!$Q$4:Q$169)+SUMIF(Results!E$4:E$169,'Predicted Ranks'!A31,Results!$Q$4:Q$169)+SUMIF(Results!F$4:F$169,'Predicted Ranks'!A31,Results!$P$4:P$169)+SUMIF(Results!G$4:G$169,'Predicted Ranks'!A31,Results!$P$4:P$169)+SUMIF(Results!H$4:H$169,'Predicted Ranks'!A31,Results!$P$4:P$169)</f>
        <v>2</v>
      </c>
      <c r="D31" s="6">
        <f>SUMIF(Matches!$C$3:$C$169,'Predicted Ranks'!$A31,Matches!$S$3:$S$169)+SUMIF(Matches!$D$3:$D$169,'Predicted Ranks'!$A31,Matches!$S$3:$S$169)+SUMIF(Matches!$E$3:$E$169,'Predicted Ranks'!$A31,Matches!$S$3:$S$169)+SUMIF(Matches!$F$3:$F$169,'Predicted Ranks'!$A31,Matches!$W$3:$W$169)+SUMIF(Matches!$G$3:$G$169,'Predicted Ranks'!$A31,Matches!$W$3:$W$169)+SUMIF(Matches!$H$3:$H$169,'Predicted Ranks'!$A31,Matches!$W$3:$W$169)</f>
        <v>590.77336843948444</v>
      </c>
      <c r="E31" s="6">
        <f>SUMIF(Matches!$C$3:$C$169,'Predicted Ranks'!$A31,Matches!$Q$3:$Q$169)+SUMIF(Matches!$D$3:$D$169,'Predicted Ranks'!$A31,Matches!$Q$3:$Q$169)+SUMIF(Matches!$E$3:$E$169,'Predicted Ranks'!$A31,Matches!$Q$3:$Q$169)+SUMIF(Matches!$F$3:$F$169,'Predicted Ranks'!$A31,Matches!$U$3:$U$169)+SUMIF(Matches!$G$3:$G$169,'Predicted Ranks'!$A31,Matches!$U$3:$U$169)+SUMIF(Matches!$H$3:$H$169,'Predicted Ranks'!$A31,Matches!$U$3:$U$169)</f>
        <v>605.51948591184964</v>
      </c>
      <c r="F31" s="6">
        <f>SUMIF(Matches!$C$3:$C$169,'Predicted Ranks'!$A31,Matches!$R$3:$R$169)+SUMIF(Matches!$D$3:$D$169,'Predicted Ranks'!$A31,Matches!$R$3:$R$169)+SUMIF(Matches!$E$3:$E$169,'Predicted Ranks'!$A31,Matches!$R$3:$R$169)+SUMIF(Matches!$F$3:$F$169,'Predicted Ranks'!$A31,Matches!$V$3:$V$169)+SUMIF(Matches!$G$3:$G$169,'Predicted Ranks'!$A31,Matches!$V$3:$V$169)+SUMIF(Matches!$H$3:$H$169,'Predicted Ranks'!$A31,Matches!$V$3:$V$169)</f>
        <v>483.8864165896274</v>
      </c>
      <c r="G31" s="6">
        <f>SUMIF(Matches!$C$3:$C$169,'Predicted Ranks'!$A31,Matches!$T$3:$T$169)+SUMIF(Matches!$D$3:$D$169,'Predicted Ranks'!$A31,Matches!$T$3:$T$169)+SUMIF(Matches!$E$3:$E$169,'Predicted Ranks'!$A31,Matches!$T$3:$T$169)+SUMIF(Matches!$F$3:$F$169,'Predicted Ranks'!$A31,Matches!$X$3:$X$169)+SUMIF(Matches!$G$3:$G$169,'Predicted Ranks'!$A31,Matches!$X$3:$X$169)+SUMIF(Matches!$H$3:$H$169,'Predicted Ranks'!$A31,Matches!$X$3:$X$169)</f>
        <v>271.05310314530385</v>
      </c>
      <c r="H31" s="19">
        <v>1918</v>
      </c>
      <c r="I31" s="19">
        <v>6</v>
      </c>
      <c r="J31" s="19">
        <v>4</v>
      </c>
      <c r="K31" s="6">
        <v>574.22050211309784</v>
      </c>
      <c r="L31" s="6">
        <v>557.83616528944549</v>
      </c>
      <c r="M31" s="6">
        <v>637.09177562036973</v>
      </c>
      <c r="N31" s="6">
        <v>240.43070921665833</v>
      </c>
    </row>
    <row r="32" spans="1:14">
      <c r="A32" s="19">
        <v>4914</v>
      </c>
      <c r="B32" s="19">
        <f>SUMIF(Results!C$4:C$169,'Predicted Ranks'!A32,Results!$P$4:P$169)+SUMIF(Results!D$4:D$169,'Predicted Ranks'!A32,Results!$P$4:P$169)+SUMIF(Results!E$4:E$169,'Predicted Ranks'!A32,Results!$P$4:P$169)+SUMIF(Results!F$4:F$169,'Predicted Ranks'!A32,Results!$Q$4:Q$169)+SUMIF(Results!G$4:G$169,'Predicted Ranks'!A32,Results!$Q$4:Q$169)+SUMIF(Results!H$4:H$169,'Predicted Ranks'!A32,Results!$Q$4:Q$169)</f>
        <v>6</v>
      </c>
      <c r="C32" s="19">
        <f>SUMIF(Results!C$4:C$169,'Predicted Ranks'!A32,Results!$Q$4:Q$169)+SUMIF(Results!D$4:D$169,'Predicted Ranks'!A32,Results!$Q$4:Q$169)+SUMIF(Results!E$4:E$169,'Predicted Ranks'!A32,Results!$Q$4:Q$169)+SUMIF(Results!F$4:F$169,'Predicted Ranks'!A32,Results!$P$4:P$169)+SUMIF(Results!G$4:G$169,'Predicted Ranks'!A32,Results!$P$4:P$169)+SUMIF(Results!H$4:H$169,'Predicted Ranks'!A32,Results!$P$4:P$169)</f>
        <v>4</v>
      </c>
      <c r="D32" s="6">
        <f>SUMIF(Matches!$C$3:$C$169,'Predicted Ranks'!$A32,Matches!$S$3:$S$169)+SUMIF(Matches!$D$3:$D$169,'Predicted Ranks'!$A32,Matches!$S$3:$S$169)+SUMIF(Matches!$E$3:$E$169,'Predicted Ranks'!$A32,Matches!$S$3:$S$169)+SUMIF(Matches!$F$3:$F$169,'Predicted Ranks'!$A32,Matches!$W$3:$W$169)+SUMIF(Matches!$G$3:$G$169,'Predicted Ranks'!$A32,Matches!$W$3:$W$169)+SUMIF(Matches!$H$3:$H$169,'Predicted Ranks'!$A32,Matches!$W$3:$W$169)</f>
        <v>514.92570581136056</v>
      </c>
      <c r="E32" s="6">
        <f>SUMIF(Matches!$C$3:$C$169,'Predicted Ranks'!$A32,Matches!$Q$3:$Q$169)+SUMIF(Matches!$D$3:$D$169,'Predicted Ranks'!$A32,Matches!$Q$3:$Q$169)+SUMIF(Matches!$E$3:$E$169,'Predicted Ranks'!$A32,Matches!$Q$3:$Q$169)+SUMIF(Matches!$F$3:$F$169,'Predicted Ranks'!$A32,Matches!$U$3:$U$169)+SUMIF(Matches!$G$3:$G$169,'Predicted Ranks'!$A32,Matches!$U$3:$U$169)+SUMIF(Matches!$H$3:$H$169,'Predicted Ranks'!$A32,Matches!$U$3:$U$169)</f>
        <v>479.83134845007692</v>
      </c>
      <c r="F32" s="6">
        <f>SUMIF(Matches!$C$3:$C$169,'Predicted Ranks'!$A32,Matches!$R$3:$R$169)+SUMIF(Matches!$D$3:$D$169,'Predicted Ranks'!$A32,Matches!$R$3:$R$169)+SUMIF(Matches!$E$3:$E$169,'Predicted Ranks'!$A32,Matches!$R$3:$R$169)+SUMIF(Matches!$F$3:$F$169,'Predicted Ranks'!$A32,Matches!$V$3:$V$169)+SUMIF(Matches!$G$3:$G$169,'Predicted Ranks'!$A32,Matches!$V$3:$V$169)+SUMIF(Matches!$H$3:$H$169,'Predicted Ranks'!$A32,Matches!$V$3:$V$169)</f>
        <v>460.19393175927661</v>
      </c>
      <c r="G32" s="6">
        <f>SUMIF(Matches!$C$3:$C$169,'Predicted Ranks'!$A32,Matches!$T$3:$T$169)+SUMIF(Matches!$D$3:$D$169,'Predicted Ranks'!$A32,Matches!$T$3:$T$169)+SUMIF(Matches!$E$3:$E$169,'Predicted Ranks'!$A32,Matches!$T$3:$T$169)+SUMIF(Matches!$F$3:$F$169,'Predicted Ranks'!$A32,Matches!$X$3:$X$169)+SUMIF(Matches!$G$3:$G$169,'Predicted Ranks'!$A32,Matches!$X$3:$X$169)+SUMIF(Matches!$H$3:$H$169,'Predicted Ranks'!$A32,Matches!$X$3:$X$169)</f>
        <v>394.91820245983575</v>
      </c>
      <c r="H32" s="19">
        <v>3467</v>
      </c>
      <c r="I32" s="19">
        <v>6</v>
      </c>
      <c r="J32" s="19">
        <v>4</v>
      </c>
      <c r="K32" s="6">
        <v>538.77546195423236</v>
      </c>
      <c r="L32" s="6">
        <v>643.01388444235181</v>
      </c>
      <c r="M32" s="6">
        <v>562.45412965398236</v>
      </c>
      <c r="N32" s="6">
        <v>349.76154331595257</v>
      </c>
    </row>
    <row r="33" spans="1:14">
      <c r="A33" s="19">
        <v>2907</v>
      </c>
      <c r="B33" s="19">
        <f>SUMIF(Results!C$4:C$169,'Predicted Ranks'!A33,Results!$P$4:P$169)+SUMIF(Results!D$4:D$169,'Predicted Ranks'!A33,Results!$P$4:P$169)+SUMIF(Results!E$4:E$169,'Predicted Ranks'!A33,Results!$P$4:P$169)+SUMIF(Results!F$4:F$169,'Predicted Ranks'!A33,Results!$Q$4:Q$169)+SUMIF(Results!G$4:G$169,'Predicted Ranks'!A33,Results!$Q$4:Q$169)+SUMIF(Results!H$4:H$169,'Predicted Ranks'!A33,Results!$Q$4:Q$169)</f>
        <v>6</v>
      </c>
      <c r="C33" s="19">
        <f>SUMIF(Results!C$4:C$169,'Predicted Ranks'!A33,Results!$Q$4:Q$169)+SUMIF(Results!D$4:D$169,'Predicted Ranks'!A33,Results!$Q$4:Q$169)+SUMIF(Results!E$4:E$169,'Predicted Ranks'!A33,Results!$Q$4:Q$169)+SUMIF(Results!F$4:F$169,'Predicted Ranks'!A33,Results!$P$4:P$169)+SUMIF(Results!G$4:G$169,'Predicted Ranks'!A33,Results!$P$4:P$169)+SUMIF(Results!H$4:H$169,'Predicted Ranks'!A33,Results!$P$4:P$169)</f>
        <v>4</v>
      </c>
      <c r="D33" s="6">
        <f>SUMIF(Matches!$C$3:$C$169,'Predicted Ranks'!$A33,Matches!$S$3:$S$169)+SUMIF(Matches!$D$3:$D$169,'Predicted Ranks'!$A33,Matches!$S$3:$S$169)+SUMIF(Matches!$E$3:$E$169,'Predicted Ranks'!$A33,Matches!$S$3:$S$169)+SUMIF(Matches!$F$3:$F$169,'Predicted Ranks'!$A33,Matches!$W$3:$W$169)+SUMIF(Matches!$G$3:$G$169,'Predicted Ranks'!$A33,Matches!$W$3:$W$169)+SUMIF(Matches!$H$3:$H$169,'Predicted Ranks'!$A33,Matches!$W$3:$W$169)</f>
        <v>503.84169641166181</v>
      </c>
      <c r="E33" s="6">
        <f>SUMIF(Matches!$C$3:$C$169,'Predicted Ranks'!$A33,Matches!$Q$3:$Q$169)+SUMIF(Matches!$D$3:$D$169,'Predicted Ranks'!$A33,Matches!$Q$3:$Q$169)+SUMIF(Matches!$E$3:$E$169,'Predicted Ranks'!$A33,Matches!$Q$3:$Q$169)+SUMIF(Matches!$F$3:$F$169,'Predicted Ranks'!$A33,Matches!$U$3:$U$169)+SUMIF(Matches!$G$3:$G$169,'Predicted Ranks'!$A33,Matches!$U$3:$U$169)+SUMIF(Matches!$H$3:$H$169,'Predicted Ranks'!$A33,Matches!$U$3:$U$169)</f>
        <v>567.98292864355221</v>
      </c>
      <c r="F33" s="6">
        <f>SUMIF(Matches!$C$3:$C$169,'Predicted Ranks'!$A33,Matches!$R$3:$R$169)+SUMIF(Matches!$D$3:$D$169,'Predicted Ranks'!$A33,Matches!$R$3:$R$169)+SUMIF(Matches!$E$3:$E$169,'Predicted Ranks'!$A33,Matches!$R$3:$R$169)+SUMIF(Matches!$F$3:$F$169,'Predicted Ranks'!$A33,Matches!$V$3:$V$169)+SUMIF(Matches!$G$3:$G$169,'Predicted Ranks'!$A33,Matches!$V$3:$V$169)+SUMIF(Matches!$H$3:$H$169,'Predicted Ranks'!$A33,Matches!$V$3:$V$169)</f>
        <v>452.52514079248118</v>
      </c>
      <c r="G33" s="6">
        <f>SUMIF(Matches!$C$3:$C$169,'Predicted Ranks'!$A33,Matches!$T$3:$T$169)+SUMIF(Matches!$D$3:$D$169,'Predicted Ranks'!$A33,Matches!$T$3:$T$169)+SUMIF(Matches!$E$3:$E$169,'Predicted Ranks'!$A33,Matches!$T$3:$T$169)+SUMIF(Matches!$F$3:$F$169,'Predicted Ranks'!$A33,Matches!$X$3:$X$169)+SUMIF(Matches!$G$3:$G$169,'Predicted Ranks'!$A33,Matches!$X$3:$X$169)+SUMIF(Matches!$H$3:$H$169,'Predicted Ranks'!$A33,Matches!$X$3:$X$169)</f>
        <v>333.58130700203185</v>
      </c>
      <c r="H33" s="19">
        <v>4914</v>
      </c>
      <c r="I33" s="19">
        <v>6</v>
      </c>
      <c r="J33" s="19">
        <v>4</v>
      </c>
      <c r="K33" s="6">
        <v>514.92570581136056</v>
      </c>
      <c r="L33" s="6">
        <v>479.83134845007692</v>
      </c>
      <c r="M33" s="6">
        <v>460.19393175927661</v>
      </c>
      <c r="N33" s="6">
        <v>394.91820245983575</v>
      </c>
    </row>
    <row r="34" spans="1:14">
      <c r="A34" s="19">
        <v>2180</v>
      </c>
      <c r="B34" s="19">
        <f>SUMIF(Results!C$4:C$169,'Predicted Ranks'!A34,Results!$P$4:P$169)+SUMIF(Results!D$4:D$169,'Predicted Ranks'!A34,Results!$P$4:P$169)+SUMIF(Results!E$4:E$169,'Predicted Ranks'!A34,Results!$P$4:P$169)+SUMIF(Results!F$4:F$169,'Predicted Ranks'!A34,Results!$Q$4:Q$169)+SUMIF(Results!G$4:G$169,'Predicted Ranks'!A34,Results!$Q$4:Q$169)+SUMIF(Results!H$4:H$169,'Predicted Ranks'!A34,Results!$Q$4:Q$169)</f>
        <v>8</v>
      </c>
      <c r="C34" s="19">
        <f>SUMIF(Results!C$4:C$169,'Predicted Ranks'!A34,Results!$Q$4:Q$169)+SUMIF(Results!D$4:D$169,'Predicted Ranks'!A34,Results!$Q$4:Q$169)+SUMIF(Results!E$4:E$169,'Predicted Ranks'!A34,Results!$Q$4:Q$169)+SUMIF(Results!F$4:F$169,'Predicted Ranks'!A34,Results!$P$4:P$169)+SUMIF(Results!G$4:G$169,'Predicted Ranks'!A34,Results!$P$4:P$169)+SUMIF(Results!H$4:H$169,'Predicted Ranks'!A34,Results!$P$4:P$169)</f>
        <v>2</v>
      </c>
      <c r="D34" s="6">
        <f>SUMIF(Matches!$C$3:$C$169,'Predicted Ranks'!$A34,Matches!$S$3:$S$169)+SUMIF(Matches!$D$3:$D$169,'Predicted Ranks'!$A34,Matches!$S$3:$S$169)+SUMIF(Matches!$E$3:$E$169,'Predicted Ranks'!$A34,Matches!$S$3:$S$169)+SUMIF(Matches!$F$3:$F$169,'Predicted Ranks'!$A34,Matches!$W$3:$W$169)+SUMIF(Matches!$G$3:$G$169,'Predicted Ranks'!$A34,Matches!$W$3:$W$169)+SUMIF(Matches!$H$3:$H$169,'Predicted Ranks'!$A34,Matches!$W$3:$W$169)</f>
        <v>568.36850739967394</v>
      </c>
      <c r="E34" s="6">
        <f>SUMIF(Matches!$C$3:$C$169,'Predicted Ranks'!$A34,Matches!$Q$3:$Q$169)+SUMIF(Matches!$D$3:$D$169,'Predicted Ranks'!$A34,Matches!$Q$3:$Q$169)+SUMIF(Matches!$E$3:$E$169,'Predicted Ranks'!$A34,Matches!$Q$3:$Q$169)+SUMIF(Matches!$F$3:$F$169,'Predicted Ranks'!$A34,Matches!$U$3:$U$169)+SUMIF(Matches!$G$3:$G$169,'Predicted Ranks'!$A34,Matches!$U$3:$U$169)+SUMIF(Matches!$H$3:$H$169,'Predicted Ranks'!$A34,Matches!$U$3:$U$169)</f>
        <v>598.82551440589123</v>
      </c>
      <c r="F34" s="6">
        <f>SUMIF(Matches!$C$3:$C$169,'Predicted Ranks'!$A34,Matches!$R$3:$R$169)+SUMIF(Matches!$D$3:$D$169,'Predicted Ranks'!$A34,Matches!$R$3:$R$169)+SUMIF(Matches!$E$3:$E$169,'Predicted Ranks'!$A34,Matches!$R$3:$R$169)+SUMIF(Matches!$F$3:$F$169,'Predicted Ranks'!$A34,Matches!$V$3:$V$169)+SUMIF(Matches!$G$3:$G$169,'Predicted Ranks'!$A34,Matches!$V$3:$V$169)+SUMIF(Matches!$H$3:$H$169,'Predicted Ranks'!$A34,Matches!$V$3:$V$169)</f>
        <v>524.77588113768275</v>
      </c>
      <c r="G34" s="6">
        <f>SUMIF(Matches!$C$3:$C$169,'Predicted Ranks'!$A34,Matches!$T$3:$T$169)+SUMIF(Matches!$D$3:$D$169,'Predicted Ranks'!$A34,Matches!$T$3:$T$169)+SUMIF(Matches!$E$3:$E$169,'Predicted Ranks'!$A34,Matches!$T$3:$T$169)+SUMIF(Matches!$F$3:$F$169,'Predicted Ranks'!$A34,Matches!$X$3:$X$169)+SUMIF(Matches!$G$3:$G$169,'Predicted Ranks'!$A34,Matches!$X$3:$X$169)+SUMIF(Matches!$H$3:$H$169,'Predicted Ranks'!$A34,Matches!$X$3:$X$169)</f>
        <v>285.2203306894599</v>
      </c>
      <c r="H34" s="19">
        <v>3393</v>
      </c>
      <c r="I34" s="19">
        <v>6</v>
      </c>
      <c r="J34" s="19">
        <v>4</v>
      </c>
      <c r="K34" s="6">
        <v>509.28235888316675</v>
      </c>
      <c r="L34" s="6">
        <v>491.25602449593322</v>
      </c>
      <c r="M34" s="6">
        <v>741.32802359548828</v>
      </c>
      <c r="N34" s="6">
        <v>365.12746734494618</v>
      </c>
    </row>
    <row r="35" spans="1:14">
      <c r="A35" s="19">
        <v>503</v>
      </c>
      <c r="B35" s="19">
        <f>SUMIF(Results!C$4:C$169,'Predicted Ranks'!A35,Results!$P$4:P$169)+SUMIF(Results!D$4:D$169,'Predicted Ranks'!A35,Results!$P$4:P$169)+SUMIF(Results!E$4:E$169,'Predicted Ranks'!A35,Results!$P$4:P$169)+SUMIF(Results!F$4:F$169,'Predicted Ranks'!A35,Results!$Q$4:Q$169)+SUMIF(Results!G$4:G$169,'Predicted Ranks'!A35,Results!$Q$4:Q$169)+SUMIF(Results!H$4:H$169,'Predicted Ranks'!A35,Results!$Q$4:Q$169)</f>
        <v>8</v>
      </c>
      <c r="C35" s="19">
        <f>SUMIF(Results!C$4:C$169,'Predicted Ranks'!A35,Results!$Q$4:Q$169)+SUMIF(Results!D$4:D$169,'Predicted Ranks'!A35,Results!$Q$4:Q$169)+SUMIF(Results!E$4:E$169,'Predicted Ranks'!A35,Results!$Q$4:Q$169)+SUMIF(Results!F$4:F$169,'Predicted Ranks'!A35,Results!$P$4:P$169)+SUMIF(Results!G$4:G$169,'Predicted Ranks'!A35,Results!$P$4:P$169)+SUMIF(Results!H$4:H$169,'Predicted Ranks'!A35,Results!$P$4:P$169)</f>
        <v>2</v>
      </c>
      <c r="D35" s="6">
        <f>SUMIF(Matches!$C$3:$C$169,'Predicted Ranks'!$A35,Matches!$S$3:$S$169)+SUMIF(Matches!$D$3:$D$169,'Predicted Ranks'!$A35,Matches!$S$3:$S$169)+SUMIF(Matches!$E$3:$E$169,'Predicted Ranks'!$A35,Matches!$S$3:$S$169)+SUMIF(Matches!$F$3:$F$169,'Predicted Ranks'!$A35,Matches!$W$3:$W$169)+SUMIF(Matches!$G$3:$G$169,'Predicted Ranks'!$A35,Matches!$W$3:$W$169)+SUMIF(Matches!$H$3:$H$169,'Predicted Ranks'!$A35,Matches!$W$3:$W$169)</f>
        <v>451.79763469338252</v>
      </c>
      <c r="E35" s="6">
        <f>SUMIF(Matches!$C$3:$C$169,'Predicted Ranks'!$A35,Matches!$Q$3:$Q$169)+SUMIF(Matches!$D$3:$D$169,'Predicted Ranks'!$A35,Matches!$Q$3:$Q$169)+SUMIF(Matches!$E$3:$E$169,'Predicted Ranks'!$A35,Matches!$Q$3:$Q$169)+SUMIF(Matches!$F$3:$F$169,'Predicted Ranks'!$A35,Matches!$U$3:$U$169)+SUMIF(Matches!$G$3:$G$169,'Predicted Ranks'!$A35,Matches!$U$3:$U$169)+SUMIF(Matches!$H$3:$H$169,'Predicted Ranks'!$A35,Matches!$U$3:$U$169)</f>
        <v>465.94626849827773</v>
      </c>
      <c r="F35" s="6">
        <f>SUMIF(Matches!$C$3:$C$169,'Predicted Ranks'!$A35,Matches!$R$3:$R$169)+SUMIF(Matches!$D$3:$D$169,'Predicted Ranks'!$A35,Matches!$R$3:$R$169)+SUMIF(Matches!$E$3:$E$169,'Predicted Ranks'!$A35,Matches!$R$3:$R$169)+SUMIF(Matches!$F$3:$F$169,'Predicted Ranks'!$A35,Matches!$V$3:$V$169)+SUMIF(Matches!$G$3:$G$169,'Predicted Ranks'!$A35,Matches!$V$3:$V$169)+SUMIF(Matches!$H$3:$H$169,'Predicted Ranks'!$A35,Matches!$V$3:$V$169)</f>
        <v>591.33170488438759</v>
      </c>
      <c r="G35" s="6">
        <f>SUMIF(Matches!$C$3:$C$169,'Predicted Ranks'!$A35,Matches!$T$3:$T$169)+SUMIF(Matches!$D$3:$D$169,'Predicted Ranks'!$A35,Matches!$T$3:$T$169)+SUMIF(Matches!$E$3:$E$169,'Predicted Ranks'!$A35,Matches!$T$3:$T$169)+SUMIF(Matches!$F$3:$F$169,'Predicted Ranks'!$A35,Matches!$X$3:$X$169)+SUMIF(Matches!$G$3:$G$169,'Predicted Ranks'!$A35,Matches!$X$3:$X$169)+SUMIF(Matches!$H$3:$H$169,'Predicted Ranks'!$A35,Matches!$X$3:$X$169)</f>
        <v>321.32451445144045</v>
      </c>
      <c r="H35" s="19">
        <v>2907</v>
      </c>
      <c r="I35" s="19">
        <v>6</v>
      </c>
      <c r="J35" s="19">
        <v>4</v>
      </c>
      <c r="K35" s="6">
        <v>503.84169641166181</v>
      </c>
      <c r="L35" s="6">
        <v>567.98292864355221</v>
      </c>
      <c r="M35" s="6">
        <v>452.52514079248118</v>
      </c>
      <c r="N35" s="6">
        <v>333.58130700203185</v>
      </c>
    </row>
    <row r="36" spans="1:14">
      <c r="A36" s="19">
        <v>20</v>
      </c>
      <c r="B36" s="19">
        <f>SUMIF(Results!C$4:C$169,'Predicted Ranks'!A36,Results!$P$4:P$169)+SUMIF(Results!D$4:D$169,'Predicted Ranks'!A36,Results!$P$4:P$169)+SUMIF(Results!E$4:E$169,'Predicted Ranks'!A36,Results!$P$4:P$169)+SUMIF(Results!F$4:F$169,'Predicted Ranks'!A36,Results!$Q$4:Q$169)+SUMIF(Results!G$4:G$169,'Predicted Ranks'!A36,Results!$Q$4:Q$169)+SUMIF(Results!H$4:H$169,'Predicted Ranks'!A36,Results!$Q$4:Q$169)</f>
        <v>5</v>
      </c>
      <c r="C36" s="19">
        <f>SUMIF(Results!C$4:C$169,'Predicted Ranks'!A36,Results!$Q$4:Q$169)+SUMIF(Results!D$4:D$169,'Predicted Ranks'!A36,Results!$Q$4:Q$169)+SUMIF(Results!E$4:E$169,'Predicted Ranks'!A36,Results!$Q$4:Q$169)+SUMIF(Results!F$4:F$169,'Predicted Ranks'!A36,Results!$P$4:P$169)+SUMIF(Results!G$4:G$169,'Predicted Ranks'!A36,Results!$P$4:P$169)+SUMIF(Results!H$4:H$169,'Predicted Ranks'!A36,Results!$P$4:P$169)</f>
        <v>5</v>
      </c>
      <c r="D36" s="6">
        <f>SUMIF(Matches!$C$3:$C$169,'Predicted Ranks'!$A36,Matches!$S$3:$S$169)+SUMIF(Matches!$D$3:$D$169,'Predicted Ranks'!$A36,Matches!$S$3:$S$169)+SUMIF(Matches!$E$3:$E$169,'Predicted Ranks'!$A36,Matches!$S$3:$S$169)+SUMIF(Matches!$F$3:$F$169,'Predicted Ranks'!$A36,Matches!$W$3:$W$169)+SUMIF(Matches!$G$3:$G$169,'Predicted Ranks'!$A36,Matches!$W$3:$W$169)+SUMIF(Matches!$H$3:$H$169,'Predicted Ranks'!$A36,Matches!$W$3:$W$169)</f>
        <v>391.10155856553826</v>
      </c>
      <c r="E36" s="6">
        <f>SUMIF(Matches!$C$3:$C$169,'Predicted Ranks'!$A36,Matches!$Q$3:$Q$169)+SUMIF(Matches!$D$3:$D$169,'Predicted Ranks'!$A36,Matches!$Q$3:$Q$169)+SUMIF(Matches!$E$3:$E$169,'Predicted Ranks'!$A36,Matches!$Q$3:$Q$169)+SUMIF(Matches!$F$3:$F$169,'Predicted Ranks'!$A36,Matches!$U$3:$U$169)+SUMIF(Matches!$G$3:$G$169,'Predicted Ranks'!$A36,Matches!$U$3:$U$169)+SUMIF(Matches!$H$3:$H$169,'Predicted Ranks'!$A36,Matches!$U$3:$U$169)</f>
        <v>389.72718966811726</v>
      </c>
      <c r="F36" s="6">
        <f>SUMIF(Matches!$C$3:$C$169,'Predicted Ranks'!$A36,Matches!$R$3:$R$169)+SUMIF(Matches!$D$3:$D$169,'Predicted Ranks'!$A36,Matches!$R$3:$R$169)+SUMIF(Matches!$E$3:$E$169,'Predicted Ranks'!$A36,Matches!$R$3:$R$169)+SUMIF(Matches!$F$3:$F$169,'Predicted Ranks'!$A36,Matches!$V$3:$V$169)+SUMIF(Matches!$G$3:$G$169,'Predicted Ranks'!$A36,Matches!$V$3:$V$169)+SUMIF(Matches!$H$3:$H$169,'Predicted Ranks'!$A36,Matches!$V$3:$V$169)</f>
        <v>678.20691027973021</v>
      </c>
      <c r="G36" s="6">
        <f>SUMIF(Matches!$C$3:$C$169,'Predicted Ranks'!$A36,Matches!$T$3:$T$169)+SUMIF(Matches!$D$3:$D$169,'Predicted Ranks'!$A36,Matches!$T$3:$T$169)+SUMIF(Matches!$E$3:$E$169,'Predicted Ranks'!$A36,Matches!$T$3:$T$169)+SUMIF(Matches!$F$3:$F$169,'Predicted Ranks'!$A36,Matches!$X$3:$X$169)+SUMIF(Matches!$G$3:$G$169,'Predicted Ranks'!$A36,Matches!$X$3:$X$169)+SUMIF(Matches!$H$3:$H$169,'Predicted Ranks'!$A36,Matches!$X$3:$X$169)</f>
        <v>258.73048380122907</v>
      </c>
      <c r="H36" s="19">
        <v>2067</v>
      </c>
      <c r="I36" s="19">
        <v>6</v>
      </c>
      <c r="J36" s="19">
        <v>4</v>
      </c>
      <c r="K36" s="6">
        <v>490.92785782615499</v>
      </c>
      <c r="L36" s="6">
        <v>520.42452916844866</v>
      </c>
      <c r="M36" s="6">
        <v>477.82735637289295</v>
      </c>
      <c r="N36" s="6">
        <v>286.86486687973752</v>
      </c>
    </row>
    <row r="37" spans="1:14">
      <c r="A37" s="19">
        <v>3525</v>
      </c>
      <c r="B37" s="19">
        <f>SUMIF(Results!C$4:C$169,'Predicted Ranks'!A37,Results!$P$4:P$169)+SUMIF(Results!D$4:D$169,'Predicted Ranks'!A37,Results!$P$4:P$169)+SUMIF(Results!E$4:E$169,'Predicted Ranks'!A37,Results!$P$4:P$169)+SUMIF(Results!F$4:F$169,'Predicted Ranks'!A37,Results!$Q$4:Q$169)+SUMIF(Results!G$4:G$169,'Predicted Ranks'!A37,Results!$Q$4:Q$169)+SUMIF(Results!H$4:H$169,'Predicted Ranks'!A37,Results!$Q$4:Q$169)</f>
        <v>4</v>
      </c>
      <c r="C37" s="19">
        <f>SUMIF(Results!C$4:C$169,'Predicted Ranks'!A37,Results!$Q$4:Q$169)+SUMIF(Results!D$4:D$169,'Predicted Ranks'!A37,Results!$Q$4:Q$169)+SUMIF(Results!E$4:E$169,'Predicted Ranks'!A37,Results!$Q$4:Q$169)+SUMIF(Results!F$4:F$169,'Predicted Ranks'!A37,Results!$P$4:P$169)+SUMIF(Results!G$4:G$169,'Predicted Ranks'!A37,Results!$P$4:P$169)+SUMIF(Results!H$4:H$169,'Predicted Ranks'!A37,Results!$P$4:P$169)</f>
        <v>6</v>
      </c>
      <c r="D37" s="6">
        <f>SUMIF(Matches!$C$3:$C$169,'Predicted Ranks'!$A37,Matches!$S$3:$S$169)+SUMIF(Matches!$D$3:$D$169,'Predicted Ranks'!$A37,Matches!$S$3:$S$169)+SUMIF(Matches!$E$3:$E$169,'Predicted Ranks'!$A37,Matches!$S$3:$S$169)+SUMIF(Matches!$F$3:$F$169,'Predicted Ranks'!$A37,Matches!$W$3:$W$169)+SUMIF(Matches!$G$3:$G$169,'Predicted Ranks'!$A37,Matches!$W$3:$W$169)+SUMIF(Matches!$H$3:$H$169,'Predicted Ranks'!$A37,Matches!$W$3:$W$169)</f>
        <v>385.11360387999957</v>
      </c>
      <c r="E37" s="6">
        <f>SUMIF(Matches!$C$3:$C$169,'Predicted Ranks'!$A37,Matches!$Q$3:$Q$169)+SUMIF(Matches!$D$3:$D$169,'Predicted Ranks'!$A37,Matches!$Q$3:$Q$169)+SUMIF(Matches!$E$3:$E$169,'Predicted Ranks'!$A37,Matches!$Q$3:$Q$169)+SUMIF(Matches!$F$3:$F$169,'Predicted Ranks'!$A37,Matches!$U$3:$U$169)+SUMIF(Matches!$G$3:$G$169,'Predicted Ranks'!$A37,Matches!$U$3:$U$169)+SUMIF(Matches!$H$3:$H$169,'Predicted Ranks'!$A37,Matches!$U$3:$U$169)</f>
        <v>495.16151926388386</v>
      </c>
      <c r="F37" s="6">
        <f>SUMIF(Matches!$C$3:$C$169,'Predicted Ranks'!$A37,Matches!$R$3:$R$169)+SUMIF(Matches!$D$3:$D$169,'Predicted Ranks'!$A37,Matches!$R$3:$R$169)+SUMIF(Matches!$E$3:$E$169,'Predicted Ranks'!$A37,Matches!$R$3:$R$169)+SUMIF(Matches!$F$3:$F$169,'Predicted Ranks'!$A37,Matches!$V$3:$V$169)+SUMIF(Matches!$G$3:$G$169,'Predicted Ranks'!$A37,Matches!$V$3:$V$169)+SUMIF(Matches!$H$3:$H$169,'Predicted Ranks'!$A37,Matches!$V$3:$V$169)</f>
        <v>416.08557708638574</v>
      </c>
      <c r="G37" s="6">
        <f>SUMIF(Matches!$C$3:$C$169,'Predicted Ranks'!$A37,Matches!$T$3:$T$169)+SUMIF(Matches!$D$3:$D$169,'Predicted Ranks'!$A37,Matches!$T$3:$T$169)+SUMIF(Matches!$E$3:$E$169,'Predicted Ranks'!$A37,Matches!$T$3:$T$169)+SUMIF(Matches!$F$3:$F$169,'Predicted Ranks'!$A37,Matches!$X$3:$X$169)+SUMIF(Matches!$G$3:$G$169,'Predicted Ranks'!$A37,Matches!$X$3:$X$169)+SUMIF(Matches!$H$3:$H$169,'Predicted Ranks'!$A37,Matches!$X$3:$X$169)</f>
        <v>276.02952267250896</v>
      </c>
      <c r="H37" s="19">
        <v>329</v>
      </c>
      <c r="I37" s="19">
        <v>6</v>
      </c>
      <c r="J37" s="19">
        <v>4</v>
      </c>
      <c r="K37" s="6">
        <v>472.04991546879756</v>
      </c>
      <c r="L37" s="6">
        <v>430.30902059614675</v>
      </c>
      <c r="M37" s="6">
        <v>412.21147033467878</v>
      </c>
      <c r="N37" s="6">
        <v>378.21334627519997</v>
      </c>
    </row>
    <row r="38" spans="1:14">
      <c r="A38" s="19">
        <v>3158</v>
      </c>
      <c r="B38" s="19">
        <f>SUMIF(Results!C$4:C$169,'Predicted Ranks'!A38,Results!$P$4:P$169)+SUMIF(Results!D$4:D$169,'Predicted Ranks'!A38,Results!$P$4:P$169)+SUMIF(Results!E$4:E$169,'Predicted Ranks'!A38,Results!$P$4:P$169)+SUMIF(Results!F$4:F$169,'Predicted Ranks'!A38,Results!$Q$4:Q$169)+SUMIF(Results!G$4:G$169,'Predicted Ranks'!A38,Results!$Q$4:Q$169)+SUMIF(Results!H$4:H$169,'Predicted Ranks'!A38,Results!$Q$4:Q$169)</f>
        <v>7</v>
      </c>
      <c r="C38" s="19">
        <f>SUMIF(Results!C$4:C$169,'Predicted Ranks'!A38,Results!$Q$4:Q$169)+SUMIF(Results!D$4:D$169,'Predicted Ranks'!A38,Results!$Q$4:Q$169)+SUMIF(Results!E$4:E$169,'Predicted Ranks'!A38,Results!$Q$4:Q$169)+SUMIF(Results!F$4:F$169,'Predicted Ranks'!A38,Results!$P$4:P$169)+SUMIF(Results!G$4:G$169,'Predicted Ranks'!A38,Results!$P$4:P$169)+SUMIF(Results!H$4:H$169,'Predicted Ranks'!A38,Results!$P$4:P$169)</f>
        <v>3</v>
      </c>
      <c r="D38" s="6">
        <f>SUMIF(Matches!$C$3:$C$169,'Predicted Ranks'!$A38,Matches!$S$3:$S$169)+SUMIF(Matches!$D$3:$D$169,'Predicted Ranks'!$A38,Matches!$S$3:$S$169)+SUMIF(Matches!$E$3:$E$169,'Predicted Ranks'!$A38,Matches!$S$3:$S$169)+SUMIF(Matches!$F$3:$F$169,'Predicted Ranks'!$A38,Matches!$W$3:$W$169)+SUMIF(Matches!$G$3:$G$169,'Predicted Ranks'!$A38,Matches!$W$3:$W$169)+SUMIF(Matches!$H$3:$H$169,'Predicted Ranks'!$A38,Matches!$W$3:$W$169)</f>
        <v>434.33287009101508</v>
      </c>
      <c r="E38" s="6">
        <f>SUMIF(Matches!$C$3:$C$169,'Predicted Ranks'!$A38,Matches!$Q$3:$Q$169)+SUMIF(Matches!$D$3:$D$169,'Predicted Ranks'!$A38,Matches!$Q$3:$Q$169)+SUMIF(Matches!$E$3:$E$169,'Predicted Ranks'!$A38,Matches!$Q$3:$Q$169)+SUMIF(Matches!$F$3:$F$169,'Predicted Ranks'!$A38,Matches!$U$3:$U$169)+SUMIF(Matches!$G$3:$G$169,'Predicted Ranks'!$A38,Matches!$U$3:$U$169)+SUMIF(Matches!$H$3:$H$169,'Predicted Ranks'!$A38,Matches!$U$3:$U$169)</f>
        <v>511.08988093214629</v>
      </c>
      <c r="F38" s="6">
        <f>SUMIF(Matches!$C$3:$C$169,'Predicted Ranks'!$A38,Matches!$R$3:$R$169)+SUMIF(Matches!$D$3:$D$169,'Predicted Ranks'!$A38,Matches!$R$3:$R$169)+SUMIF(Matches!$E$3:$E$169,'Predicted Ranks'!$A38,Matches!$R$3:$R$169)+SUMIF(Matches!$F$3:$F$169,'Predicted Ranks'!$A38,Matches!$V$3:$V$169)+SUMIF(Matches!$G$3:$G$169,'Predicted Ranks'!$A38,Matches!$V$3:$V$169)+SUMIF(Matches!$H$3:$H$169,'Predicted Ranks'!$A38,Matches!$V$3:$V$169)</f>
        <v>442.52323490587622</v>
      </c>
      <c r="G38" s="6">
        <f>SUMIF(Matches!$C$3:$C$169,'Predicted Ranks'!$A38,Matches!$T$3:$T$169)+SUMIF(Matches!$D$3:$D$169,'Predicted Ranks'!$A38,Matches!$T$3:$T$169)+SUMIF(Matches!$E$3:$E$169,'Predicted Ranks'!$A38,Matches!$T$3:$T$169)+SUMIF(Matches!$F$3:$F$169,'Predicted Ranks'!$A38,Matches!$X$3:$X$169)+SUMIF(Matches!$G$3:$G$169,'Predicted Ranks'!$A38,Matches!$X$3:$X$169)+SUMIF(Matches!$H$3:$H$169,'Predicted Ranks'!$A38,Matches!$X$3:$X$169)</f>
        <v>325.49050856893666</v>
      </c>
      <c r="H38" s="19">
        <v>51</v>
      </c>
      <c r="I38" s="19">
        <v>6</v>
      </c>
      <c r="J38" s="19">
        <v>4</v>
      </c>
      <c r="K38" s="6">
        <v>465.61558713376786</v>
      </c>
      <c r="L38" s="6">
        <v>551.88260516883042</v>
      </c>
      <c r="M38" s="6">
        <v>607.33896993976396</v>
      </c>
      <c r="N38" s="6">
        <v>232.3461259196668</v>
      </c>
    </row>
    <row r="39" spans="1:14">
      <c r="A39" s="19">
        <v>4077</v>
      </c>
      <c r="B39" s="19">
        <f>SUMIF(Results!C$4:C$169,'Predicted Ranks'!A39,Results!$P$4:P$169)+SUMIF(Results!D$4:D$169,'Predicted Ranks'!A39,Results!$P$4:P$169)+SUMIF(Results!E$4:E$169,'Predicted Ranks'!A39,Results!$P$4:P$169)+SUMIF(Results!F$4:F$169,'Predicted Ranks'!A39,Results!$Q$4:Q$169)+SUMIF(Results!G$4:G$169,'Predicted Ranks'!A39,Results!$Q$4:Q$169)+SUMIF(Results!H$4:H$169,'Predicted Ranks'!A39,Results!$Q$4:Q$169)</f>
        <v>5</v>
      </c>
      <c r="C39" s="19">
        <f>SUMIF(Results!C$4:C$169,'Predicted Ranks'!A39,Results!$Q$4:Q$169)+SUMIF(Results!D$4:D$169,'Predicted Ranks'!A39,Results!$Q$4:Q$169)+SUMIF(Results!E$4:E$169,'Predicted Ranks'!A39,Results!$Q$4:Q$169)+SUMIF(Results!F$4:F$169,'Predicted Ranks'!A39,Results!$P$4:P$169)+SUMIF(Results!G$4:G$169,'Predicted Ranks'!A39,Results!$P$4:P$169)+SUMIF(Results!H$4:H$169,'Predicted Ranks'!A39,Results!$P$4:P$169)</f>
        <v>5</v>
      </c>
      <c r="D39" s="6">
        <f>SUMIF(Matches!$C$3:$C$169,'Predicted Ranks'!$A39,Matches!$S$3:$S$169)+SUMIF(Matches!$D$3:$D$169,'Predicted Ranks'!$A39,Matches!$S$3:$S$169)+SUMIF(Matches!$E$3:$E$169,'Predicted Ranks'!$A39,Matches!$S$3:$S$169)+SUMIF(Matches!$F$3:$F$169,'Predicted Ranks'!$A39,Matches!$W$3:$W$169)+SUMIF(Matches!$G$3:$G$169,'Predicted Ranks'!$A39,Matches!$W$3:$W$169)+SUMIF(Matches!$H$3:$H$169,'Predicted Ranks'!$A39,Matches!$W$3:$W$169)</f>
        <v>430.98622652695269</v>
      </c>
      <c r="E39" s="6">
        <f>SUMIF(Matches!$C$3:$C$169,'Predicted Ranks'!$A39,Matches!$Q$3:$Q$169)+SUMIF(Matches!$D$3:$D$169,'Predicted Ranks'!$A39,Matches!$Q$3:$Q$169)+SUMIF(Matches!$E$3:$E$169,'Predicted Ranks'!$A39,Matches!$Q$3:$Q$169)+SUMIF(Matches!$F$3:$F$169,'Predicted Ranks'!$A39,Matches!$U$3:$U$169)+SUMIF(Matches!$G$3:$G$169,'Predicted Ranks'!$A39,Matches!$U$3:$U$169)+SUMIF(Matches!$H$3:$H$169,'Predicted Ranks'!$A39,Matches!$U$3:$U$169)</f>
        <v>452.34207755388059</v>
      </c>
      <c r="F39" s="6">
        <f>SUMIF(Matches!$C$3:$C$169,'Predicted Ranks'!$A39,Matches!$R$3:$R$169)+SUMIF(Matches!$D$3:$D$169,'Predicted Ranks'!$A39,Matches!$R$3:$R$169)+SUMIF(Matches!$E$3:$E$169,'Predicted Ranks'!$A39,Matches!$R$3:$R$169)+SUMIF(Matches!$F$3:$F$169,'Predicted Ranks'!$A39,Matches!$V$3:$V$169)+SUMIF(Matches!$G$3:$G$169,'Predicted Ranks'!$A39,Matches!$V$3:$V$169)+SUMIF(Matches!$H$3:$H$169,'Predicted Ranks'!$A39,Matches!$V$3:$V$169)</f>
        <v>647.06004627654738</v>
      </c>
      <c r="G39" s="6">
        <f>SUMIF(Matches!$C$3:$C$169,'Predicted Ranks'!$A39,Matches!$T$3:$T$169)+SUMIF(Matches!$D$3:$D$169,'Predicted Ranks'!$A39,Matches!$T$3:$T$169)+SUMIF(Matches!$E$3:$E$169,'Predicted Ranks'!$A39,Matches!$T$3:$T$169)+SUMIF(Matches!$F$3:$F$169,'Predicted Ranks'!$A39,Matches!$X$3:$X$169)+SUMIF(Matches!$G$3:$G$169,'Predicted Ranks'!$A39,Matches!$X$3:$X$169)+SUMIF(Matches!$H$3:$H$169,'Predicted Ranks'!$A39,Matches!$X$3:$X$169)</f>
        <v>292.83390936369869</v>
      </c>
      <c r="H39" s="19">
        <v>4946</v>
      </c>
      <c r="I39" s="19">
        <v>6</v>
      </c>
      <c r="J39" s="19">
        <v>4</v>
      </c>
      <c r="K39" s="6">
        <v>460.01588224048459</v>
      </c>
      <c r="L39" s="6">
        <v>438.25611944059733</v>
      </c>
      <c r="M39" s="6">
        <v>545.45211870221942</v>
      </c>
      <c r="N39" s="6">
        <v>366.87024059557081</v>
      </c>
    </row>
    <row r="40" spans="1:14">
      <c r="A40" s="19">
        <v>639</v>
      </c>
      <c r="B40" s="19">
        <f>SUMIF(Results!C$4:C$169,'Predicted Ranks'!A40,Results!$P$4:P$169)+SUMIF(Results!D$4:D$169,'Predicted Ranks'!A40,Results!$P$4:P$169)+SUMIF(Results!E$4:E$169,'Predicted Ranks'!A40,Results!$P$4:P$169)+SUMIF(Results!F$4:F$169,'Predicted Ranks'!A40,Results!$Q$4:Q$169)+SUMIF(Results!G$4:G$169,'Predicted Ranks'!A40,Results!$Q$4:Q$169)+SUMIF(Results!H$4:H$169,'Predicted Ranks'!A40,Results!$Q$4:Q$169)</f>
        <v>7</v>
      </c>
      <c r="C40" s="19">
        <f>SUMIF(Results!C$4:C$169,'Predicted Ranks'!A40,Results!$Q$4:Q$169)+SUMIF(Results!D$4:D$169,'Predicted Ranks'!A40,Results!$Q$4:Q$169)+SUMIF(Results!E$4:E$169,'Predicted Ranks'!A40,Results!$Q$4:Q$169)+SUMIF(Results!F$4:F$169,'Predicted Ranks'!A40,Results!$P$4:P$169)+SUMIF(Results!G$4:G$169,'Predicted Ranks'!A40,Results!$P$4:P$169)+SUMIF(Results!H$4:H$169,'Predicted Ranks'!A40,Results!$P$4:P$169)</f>
        <v>3</v>
      </c>
      <c r="D40" s="6">
        <f>SUMIF(Matches!$C$3:$C$169,'Predicted Ranks'!$A40,Matches!$S$3:$S$169)+SUMIF(Matches!$D$3:$D$169,'Predicted Ranks'!$A40,Matches!$S$3:$S$169)+SUMIF(Matches!$E$3:$E$169,'Predicted Ranks'!$A40,Matches!$S$3:$S$169)+SUMIF(Matches!$F$3:$F$169,'Predicted Ranks'!$A40,Matches!$W$3:$W$169)+SUMIF(Matches!$G$3:$G$169,'Predicted Ranks'!$A40,Matches!$W$3:$W$169)+SUMIF(Matches!$H$3:$H$169,'Predicted Ranks'!$A40,Matches!$W$3:$W$169)</f>
        <v>368.80575948277237</v>
      </c>
      <c r="E40" s="6">
        <f>SUMIF(Matches!$C$3:$C$169,'Predicted Ranks'!$A40,Matches!$Q$3:$Q$169)+SUMIF(Matches!$D$3:$D$169,'Predicted Ranks'!$A40,Matches!$Q$3:$Q$169)+SUMIF(Matches!$E$3:$E$169,'Predicted Ranks'!$A40,Matches!$Q$3:$Q$169)+SUMIF(Matches!$F$3:$F$169,'Predicted Ranks'!$A40,Matches!$U$3:$U$169)+SUMIF(Matches!$G$3:$G$169,'Predicted Ranks'!$A40,Matches!$U$3:$U$169)+SUMIF(Matches!$H$3:$H$169,'Predicted Ranks'!$A40,Matches!$U$3:$U$169)</f>
        <v>472.74482640215228</v>
      </c>
      <c r="F40" s="6">
        <f>SUMIF(Matches!$C$3:$C$169,'Predicted Ranks'!$A40,Matches!$R$3:$R$169)+SUMIF(Matches!$D$3:$D$169,'Predicted Ranks'!$A40,Matches!$R$3:$R$169)+SUMIF(Matches!$E$3:$E$169,'Predicted Ranks'!$A40,Matches!$R$3:$R$169)+SUMIF(Matches!$F$3:$F$169,'Predicted Ranks'!$A40,Matches!$V$3:$V$169)+SUMIF(Matches!$G$3:$G$169,'Predicted Ranks'!$A40,Matches!$V$3:$V$169)+SUMIF(Matches!$H$3:$H$169,'Predicted Ranks'!$A40,Matches!$V$3:$V$169)</f>
        <v>495.45655055583603</v>
      </c>
      <c r="G40" s="6">
        <f>SUMIF(Matches!$C$3:$C$169,'Predicted Ranks'!$A40,Matches!$T$3:$T$169)+SUMIF(Matches!$D$3:$D$169,'Predicted Ranks'!$A40,Matches!$T$3:$T$169)+SUMIF(Matches!$E$3:$E$169,'Predicted Ranks'!$A40,Matches!$T$3:$T$169)+SUMIF(Matches!$F$3:$F$169,'Predicted Ranks'!$A40,Matches!$X$3:$X$169)+SUMIF(Matches!$G$3:$G$169,'Predicted Ranks'!$A40,Matches!$X$3:$X$169)+SUMIF(Matches!$H$3:$H$169,'Predicted Ranks'!$A40,Matches!$X$3:$X$169)</f>
        <v>330.17569983107438</v>
      </c>
      <c r="H40" s="19">
        <v>457</v>
      </c>
      <c r="I40" s="19">
        <v>6</v>
      </c>
      <c r="J40" s="19">
        <v>4</v>
      </c>
      <c r="K40" s="6">
        <v>423.43631783805597</v>
      </c>
      <c r="L40" s="6">
        <v>455.4923290661107</v>
      </c>
      <c r="M40" s="6">
        <v>483.52879731615991</v>
      </c>
      <c r="N40" s="6">
        <v>189.73830073142648</v>
      </c>
    </row>
    <row r="41" spans="1:14">
      <c r="A41" s="19">
        <v>548</v>
      </c>
      <c r="B41" s="19">
        <f>SUMIF(Results!C$4:C$169,'Predicted Ranks'!A41,Results!$P$4:P$169)+SUMIF(Results!D$4:D$169,'Predicted Ranks'!A41,Results!$P$4:P$169)+SUMIF(Results!E$4:E$169,'Predicted Ranks'!A41,Results!$P$4:P$169)+SUMIF(Results!F$4:F$169,'Predicted Ranks'!A41,Results!$Q$4:Q$169)+SUMIF(Results!G$4:G$169,'Predicted Ranks'!A41,Results!$Q$4:Q$169)+SUMIF(Results!H$4:H$169,'Predicted Ranks'!A41,Results!$Q$4:Q$169)</f>
        <v>7</v>
      </c>
      <c r="C41" s="19">
        <f>SUMIF(Results!C$4:C$169,'Predicted Ranks'!A41,Results!$Q$4:Q$169)+SUMIF(Results!D$4:D$169,'Predicted Ranks'!A41,Results!$Q$4:Q$169)+SUMIF(Results!E$4:E$169,'Predicted Ranks'!A41,Results!$Q$4:Q$169)+SUMIF(Results!F$4:F$169,'Predicted Ranks'!A41,Results!$P$4:P$169)+SUMIF(Results!G$4:G$169,'Predicted Ranks'!A41,Results!$P$4:P$169)+SUMIF(Results!H$4:H$169,'Predicted Ranks'!A41,Results!$P$4:P$169)</f>
        <v>3</v>
      </c>
      <c r="D41" s="6">
        <f>SUMIF(Matches!$C$3:$C$169,'Predicted Ranks'!$A41,Matches!$S$3:$S$169)+SUMIF(Matches!$D$3:$D$169,'Predicted Ranks'!$A41,Matches!$S$3:$S$169)+SUMIF(Matches!$E$3:$E$169,'Predicted Ranks'!$A41,Matches!$S$3:$S$169)+SUMIF(Matches!$F$3:$F$169,'Predicted Ranks'!$A41,Matches!$W$3:$W$169)+SUMIF(Matches!$G$3:$G$169,'Predicted Ranks'!$A41,Matches!$W$3:$W$169)+SUMIF(Matches!$H$3:$H$169,'Predicted Ranks'!$A41,Matches!$W$3:$W$169)</f>
        <v>510.11215401047912</v>
      </c>
      <c r="E41" s="6">
        <f>SUMIF(Matches!$C$3:$C$169,'Predicted Ranks'!$A41,Matches!$Q$3:$Q$169)+SUMIF(Matches!$D$3:$D$169,'Predicted Ranks'!$A41,Matches!$Q$3:$Q$169)+SUMIF(Matches!$E$3:$E$169,'Predicted Ranks'!$A41,Matches!$Q$3:$Q$169)+SUMIF(Matches!$F$3:$F$169,'Predicted Ranks'!$A41,Matches!$U$3:$U$169)+SUMIF(Matches!$G$3:$G$169,'Predicted Ranks'!$A41,Matches!$U$3:$U$169)+SUMIF(Matches!$H$3:$H$169,'Predicted Ranks'!$A41,Matches!$U$3:$U$169)</f>
        <v>542.03896262709179</v>
      </c>
      <c r="F41" s="6">
        <f>SUMIF(Matches!$C$3:$C$169,'Predicted Ranks'!$A41,Matches!$R$3:$R$169)+SUMIF(Matches!$D$3:$D$169,'Predicted Ranks'!$A41,Matches!$R$3:$R$169)+SUMIF(Matches!$E$3:$E$169,'Predicted Ranks'!$A41,Matches!$R$3:$R$169)+SUMIF(Matches!$F$3:$F$169,'Predicted Ranks'!$A41,Matches!$V$3:$V$169)+SUMIF(Matches!$G$3:$G$169,'Predicted Ranks'!$A41,Matches!$V$3:$V$169)+SUMIF(Matches!$H$3:$H$169,'Predicted Ranks'!$A41,Matches!$V$3:$V$169)</f>
        <v>584.21693659936068</v>
      </c>
      <c r="G41" s="6">
        <f>SUMIF(Matches!$C$3:$C$169,'Predicted Ranks'!$A41,Matches!$T$3:$T$169)+SUMIF(Matches!$D$3:$D$169,'Predicted Ranks'!$A41,Matches!$T$3:$T$169)+SUMIF(Matches!$E$3:$E$169,'Predicted Ranks'!$A41,Matches!$T$3:$T$169)+SUMIF(Matches!$F$3:$F$169,'Predicted Ranks'!$A41,Matches!$X$3:$X$169)+SUMIF(Matches!$G$3:$G$169,'Predicted Ranks'!$A41,Matches!$X$3:$X$169)+SUMIF(Matches!$H$3:$H$169,'Predicted Ranks'!$A41,Matches!$X$3:$X$169)</f>
        <v>294.93527491859459</v>
      </c>
      <c r="H41" s="19">
        <v>3318</v>
      </c>
      <c r="I41" s="19">
        <v>6</v>
      </c>
      <c r="J41" s="19">
        <v>4</v>
      </c>
      <c r="K41" s="6">
        <v>406.5904838442604</v>
      </c>
      <c r="L41" s="6">
        <v>442.8708858816359</v>
      </c>
      <c r="M41" s="6">
        <v>520.26538137646753</v>
      </c>
      <c r="N41" s="6">
        <v>351.22546286902508</v>
      </c>
    </row>
    <row r="42" spans="1:14">
      <c r="A42" s="19">
        <v>3620</v>
      </c>
      <c r="B42" s="19">
        <f>SUMIF(Results!C$4:C$169,'Predicted Ranks'!A42,Results!$P$4:P$169)+SUMIF(Results!D$4:D$169,'Predicted Ranks'!A42,Results!$P$4:P$169)+SUMIF(Results!E$4:E$169,'Predicted Ranks'!A42,Results!$P$4:P$169)+SUMIF(Results!F$4:F$169,'Predicted Ranks'!A42,Results!$Q$4:Q$169)+SUMIF(Results!G$4:G$169,'Predicted Ranks'!A42,Results!$Q$4:Q$169)+SUMIF(Results!H$4:H$169,'Predicted Ranks'!A42,Results!$Q$4:Q$169)</f>
        <v>3</v>
      </c>
      <c r="C42" s="19">
        <f>SUMIF(Results!C$4:C$169,'Predicted Ranks'!A42,Results!$Q$4:Q$169)+SUMIF(Results!D$4:D$169,'Predicted Ranks'!A42,Results!$Q$4:Q$169)+SUMIF(Results!E$4:E$169,'Predicted Ranks'!A42,Results!$Q$4:Q$169)+SUMIF(Results!F$4:F$169,'Predicted Ranks'!A42,Results!$P$4:P$169)+SUMIF(Results!G$4:G$169,'Predicted Ranks'!A42,Results!$P$4:P$169)+SUMIF(Results!H$4:H$169,'Predicted Ranks'!A42,Results!$P$4:P$169)</f>
        <v>7</v>
      </c>
      <c r="D42" s="6">
        <f>SUMIF(Matches!$C$3:$C$169,'Predicted Ranks'!$A42,Matches!$S$3:$S$169)+SUMIF(Matches!$D$3:$D$169,'Predicted Ranks'!$A42,Matches!$S$3:$S$169)+SUMIF(Matches!$E$3:$E$169,'Predicted Ranks'!$A42,Matches!$S$3:$S$169)+SUMIF(Matches!$F$3:$F$169,'Predicted Ranks'!$A42,Matches!$W$3:$W$169)+SUMIF(Matches!$G$3:$G$169,'Predicted Ranks'!$A42,Matches!$W$3:$W$169)+SUMIF(Matches!$H$3:$H$169,'Predicted Ranks'!$A42,Matches!$W$3:$W$169)</f>
        <v>391.08139101992708</v>
      </c>
      <c r="E42" s="6">
        <f>SUMIF(Matches!$C$3:$C$169,'Predicted Ranks'!$A42,Matches!$Q$3:$Q$169)+SUMIF(Matches!$D$3:$D$169,'Predicted Ranks'!$A42,Matches!$Q$3:$Q$169)+SUMIF(Matches!$E$3:$E$169,'Predicted Ranks'!$A42,Matches!$Q$3:$Q$169)+SUMIF(Matches!$F$3:$F$169,'Predicted Ranks'!$A42,Matches!$U$3:$U$169)+SUMIF(Matches!$G$3:$G$169,'Predicted Ranks'!$A42,Matches!$U$3:$U$169)+SUMIF(Matches!$H$3:$H$169,'Predicted Ranks'!$A42,Matches!$U$3:$U$169)</f>
        <v>445.63453891721576</v>
      </c>
      <c r="F42" s="6">
        <f>SUMIF(Matches!$C$3:$C$169,'Predicted Ranks'!$A42,Matches!$R$3:$R$169)+SUMIF(Matches!$D$3:$D$169,'Predicted Ranks'!$A42,Matches!$R$3:$R$169)+SUMIF(Matches!$E$3:$E$169,'Predicted Ranks'!$A42,Matches!$R$3:$R$169)+SUMIF(Matches!$F$3:$F$169,'Predicted Ranks'!$A42,Matches!$V$3:$V$169)+SUMIF(Matches!$G$3:$G$169,'Predicted Ranks'!$A42,Matches!$V$3:$V$169)+SUMIF(Matches!$H$3:$H$169,'Predicted Ranks'!$A42,Matches!$V$3:$V$169)</f>
        <v>675.69647477985927</v>
      </c>
      <c r="G42" s="6">
        <f>SUMIF(Matches!$C$3:$C$169,'Predicted Ranks'!$A42,Matches!$T$3:$T$169)+SUMIF(Matches!$D$3:$D$169,'Predicted Ranks'!$A42,Matches!$T$3:$T$169)+SUMIF(Matches!$E$3:$E$169,'Predicted Ranks'!$A42,Matches!$T$3:$T$169)+SUMIF(Matches!$F$3:$F$169,'Predicted Ranks'!$A42,Matches!$X$3:$X$169)+SUMIF(Matches!$G$3:$G$169,'Predicted Ranks'!$A42,Matches!$X$3:$X$169)+SUMIF(Matches!$H$3:$H$169,'Predicted Ranks'!$A42,Matches!$X$3:$X$169)</f>
        <v>199.35332020542035</v>
      </c>
      <c r="H42" s="19">
        <v>900</v>
      </c>
      <c r="I42" s="19">
        <v>6</v>
      </c>
      <c r="J42" s="19">
        <v>4</v>
      </c>
      <c r="K42" s="6">
        <v>399.51428470122579</v>
      </c>
      <c r="L42" s="6">
        <v>508.02033650013544</v>
      </c>
      <c r="M42" s="6">
        <v>312.8222498136272</v>
      </c>
      <c r="N42" s="6">
        <v>400.88224536782138</v>
      </c>
    </row>
    <row r="43" spans="1:14">
      <c r="A43" s="19">
        <v>900</v>
      </c>
      <c r="B43" s="19">
        <f>SUMIF(Results!C$4:C$169,'Predicted Ranks'!A43,Results!$P$4:P$169)+SUMIF(Results!D$4:D$169,'Predicted Ranks'!A43,Results!$P$4:P$169)+SUMIF(Results!E$4:E$169,'Predicted Ranks'!A43,Results!$P$4:P$169)+SUMIF(Results!F$4:F$169,'Predicted Ranks'!A43,Results!$Q$4:Q$169)+SUMIF(Results!G$4:G$169,'Predicted Ranks'!A43,Results!$Q$4:Q$169)+SUMIF(Results!H$4:H$169,'Predicted Ranks'!A43,Results!$Q$4:Q$169)</f>
        <v>6</v>
      </c>
      <c r="C43" s="19">
        <f>SUMIF(Results!C$4:C$169,'Predicted Ranks'!A43,Results!$Q$4:Q$169)+SUMIF(Results!D$4:D$169,'Predicted Ranks'!A43,Results!$Q$4:Q$169)+SUMIF(Results!E$4:E$169,'Predicted Ranks'!A43,Results!$Q$4:Q$169)+SUMIF(Results!F$4:F$169,'Predicted Ranks'!A43,Results!$P$4:P$169)+SUMIF(Results!G$4:G$169,'Predicted Ranks'!A43,Results!$P$4:P$169)+SUMIF(Results!H$4:H$169,'Predicted Ranks'!A43,Results!$P$4:P$169)</f>
        <v>4</v>
      </c>
      <c r="D43" s="6">
        <f>SUMIF(Matches!$C$3:$C$169,'Predicted Ranks'!$A43,Matches!$S$3:$S$169)+SUMIF(Matches!$D$3:$D$169,'Predicted Ranks'!$A43,Matches!$S$3:$S$169)+SUMIF(Matches!$E$3:$E$169,'Predicted Ranks'!$A43,Matches!$S$3:$S$169)+SUMIF(Matches!$F$3:$F$169,'Predicted Ranks'!$A43,Matches!$W$3:$W$169)+SUMIF(Matches!$G$3:$G$169,'Predicted Ranks'!$A43,Matches!$W$3:$W$169)+SUMIF(Matches!$H$3:$H$169,'Predicted Ranks'!$A43,Matches!$W$3:$W$169)</f>
        <v>399.51428470122579</v>
      </c>
      <c r="E43" s="6">
        <f>SUMIF(Matches!$C$3:$C$169,'Predicted Ranks'!$A43,Matches!$Q$3:$Q$169)+SUMIF(Matches!$D$3:$D$169,'Predicted Ranks'!$A43,Matches!$Q$3:$Q$169)+SUMIF(Matches!$E$3:$E$169,'Predicted Ranks'!$A43,Matches!$Q$3:$Q$169)+SUMIF(Matches!$F$3:$F$169,'Predicted Ranks'!$A43,Matches!$U$3:$U$169)+SUMIF(Matches!$G$3:$G$169,'Predicted Ranks'!$A43,Matches!$U$3:$U$169)+SUMIF(Matches!$H$3:$H$169,'Predicted Ranks'!$A43,Matches!$U$3:$U$169)</f>
        <v>508.02033650013544</v>
      </c>
      <c r="F43" s="6">
        <f>SUMIF(Matches!$C$3:$C$169,'Predicted Ranks'!$A43,Matches!$R$3:$R$169)+SUMIF(Matches!$D$3:$D$169,'Predicted Ranks'!$A43,Matches!$R$3:$R$169)+SUMIF(Matches!$E$3:$E$169,'Predicted Ranks'!$A43,Matches!$R$3:$R$169)+SUMIF(Matches!$F$3:$F$169,'Predicted Ranks'!$A43,Matches!$V$3:$V$169)+SUMIF(Matches!$G$3:$G$169,'Predicted Ranks'!$A43,Matches!$V$3:$V$169)+SUMIF(Matches!$H$3:$H$169,'Predicted Ranks'!$A43,Matches!$V$3:$V$169)</f>
        <v>312.8222498136272</v>
      </c>
      <c r="G43" s="6">
        <f>SUMIF(Matches!$C$3:$C$169,'Predicted Ranks'!$A43,Matches!$T$3:$T$169)+SUMIF(Matches!$D$3:$D$169,'Predicted Ranks'!$A43,Matches!$T$3:$T$169)+SUMIF(Matches!$E$3:$E$169,'Predicted Ranks'!$A43,Matches!$T$3:$T$169)+SUMIF(Matches!$F$3:$F$169,'Predicted Ranks'!$A43,Matches!$X$3:$X$169)+SUMIF(Matches!$G$3:$G$169,'Predicted Ranks'!$A43,Matches!$X$3:$X$169)+SUMIF(Matches!$H$3:$H$169,'Predicted Ranks'!$A43,Matches!$X$3:$X$169)</f>
        <v>400.88224536782138</v>
      </c>
      <c r="H43" s="19">
        <v>334</v>
      </c>
      <c r="I43" s="19">
        <v>6</v>
      </c>
      <c r="J43" s="19">
        <v>3</v>
      </c>
      <c r="K43" s="6">
        <v>364.92148977751634</v>
      </c>
      <c r="L43" s="6">
        <v>383.71462249691029</v>
      </c>
      <c r="M43" s="6">
        <v>568.23533099617862</v>
      </c>
      <c r="N43" s="6">
        <v>254.48191586339084</v>
      </c>
    </row>
    <row r="44" spans="1:14">
      <c r="A44" s="19">
        <v>2834</v>
      </c>
      <c r="B44" s="19">
        <f>SUMIF(Results!C$4:C$169,'Predicted Ranks'!A44,Results!$P$4:P$169)+SUMIF(Results!D$4:D$169,'Predicted Ranks'!A44,Results!$P$4:P$169)+SUMIF(Results!E$4:E$169,'Predicted Ranks'!A44,Results!$P$4:P$169)+SUMIF(Results!F$4:F$169,'Predicted Ranks'!A44,Results!$Q$4:Q$169)+SUMIF(Results!G$4:G$169,'Predicted Ranks'!A44,Results!$Q$4:Q$169)+SUMIF(Results!H$4:H$169,'Predicted Ranks'!A44,Results!$Q$4:Q$169)</f>
        <v>7</v>
      </c>
      <c r="C44" s="19">
        <f>SUMIF(Results!C$4:C$169,'Predicted Ranks'!A44,Results!$Q$4:Q$169)+SUMIF(Results!D$4:D$169,'Predicted Ranks'!A44,Results!$Q$4:Q$169)+SUMIF(Results!E$4:E$169,'Predicted Ranks'!A44,Results!$Q$4:Q$169)+SUMIF(Results!F$4:F$169,'Predicted Ranks'!A44,Results!$P$4:P$169)+SUMIF(Results!G$4:G$169,'Predicted Ranks'!A44,Results!$P$4:P$169)+SUMIF(Results!H$4:H$169,'Predicted Ranks'!A44,Results!$P$4:P$169)</f>
        <v>3</v>
      </c>
      <c r="D44" s="6">
        <f>SUMIF(Matches!$C$3:$C$169,'Predicted Ranks'!$A44,Matches!$S$3:$S$169)+SUMIF(Matches!$D$3:$D$169,'Predicted Ranks'!$A44,Matches!$S$3:$S$169)+SUMIF(Matches!$E$3:$E$169,'Predicted Ranks'!$A44,Matches!$S$3:$S$169)+SUMIF(Matches!$F$3:$F$169,'Predicted Ranks'!$A44,Matches!$W$3:$W$169)+SUMIF(Matches!$G$3:$G$169,'Predicted Ranks'!$A44,Matches!$W$3:$W$169)+SUMIF(Matches!$H$3:$H$169,'Predicted Ranks'!$A44,Matches!$W$3:$W$169)</f>
        <v>541.95955640611919</v>
      </c>
      <c r="E44" s="6">
        <f>SUMIF(Matches!$C$3:$C$169,'Predicted Ranks'!$A44,Matches!$Q$3:$Q$169)+SUMIF(Matches!$D$3:$D$169,'Predicted Ranks'!$A44,Matches!$Q$3:$Q$169)+SUMIF(Matches!$E$3:$E$169,'Predicted Ranks'!$A44,Matches!$Q$3:$Q$169)+SUMIF(Matches!$F$3:$F$169,'Predicted Ranks'!$A44,Matches!$U$3:$U$169)+SUMIF(Matches!$G$3:$G$169,'Predicted Ranks'!$A44,Matches!$U$3:$U$169)+SUMIF(Matches!$H$3:$H$169,'Predicted Ranks'!$A44,Matches!$U$3:$U$169)</f>
        <v>552.97059970684381</v>
      </c>
      <c r="F44" s="6">
        <f>SUMIF(Matches!$C$3:$C$169,'Predicted Ranks'!$A44,Matches!$R$3:$R$169)+SUMIF(Matches!$D$3:$D$169,'Predicted Ranks'!$A44,Matches!$R$3:$R$169)+SUMIF(Matches!$E$3:$E$169,'Predicted Ranks'!$A44,Matches!$R$3:$R$169)+SUMIF(Matches!$F$3:$F$169,'Predicted Ranks'!$A44,Matches!$V$3:$V$169)+SUMIF(Matches!$G$3:$G$169,'Predicted Ranks'!$A44,Matches!$V$3:$V$169)+SUMIF(Matches!$H$3:$H$169,'Predicted Ranks'!$A44,Matches!$V$3:$V$169)</f>
        <v>514.3789259432109</v>
      </c>
      <c r="G44" s="6">
        <f>SUMIF(Matches!$C$3:$C$169,'Predicted Ranks'!$A44,Matches!$T$3:$T$169)+SUMIF(Matches!$D$3:$D$169,'Predicted Ranks'!$A44,Matches!$T$3:$T$169)+SUMIF(Matches!$E$3:$E$169,'Predicted Ranks'!$A44,Matches!$T$3:$T$169)+SUMIF(Matches!$F$3:$F$169,'Predicted Ranks'!$A44,Matches!$X$3:$X$169)+SUMIF(Matches!$G$3:$G$169,'Predicted Ranks'!$A44,Matches!$X$3:$X$169)+SUMIF(Matches!$H$3:$H$169,'Predicted Ranks'!$A44,Matches!$X$3:$X$169)</f>
        <v>267.42443422174892</v>
      </c>
      <c r="H44" s="19">
        <v>2557</v>
      </c>
      <c r="I44" s="19">
        <v>6</v>
      </c>
      <c r="J44" s="19">
        <v>4</v>
      </c>
      <c r="K44" s="6">
        <v>348.60376031429377</v>
      </c>
      <c r="L44" s="6">
        <v>448.32828000915111</v>
      </c>
      <c r="M44" s="6">
        <v>504.10039682854472</v>
      </c>
      <c r="N44" s="6">
        <v>327.09940252548608</v>
      </c>
    </row>
    <row r="45" spans="1:14">
      <c r="A45" s="19">
        <v>1540</v>
      </c>
      <c r="B45" s="19">
        <f>SUMIF(Results!C$4:C$169,'Predicted Ranks'!A45,Results!$P$4:P$169)+SUMIF(Results!D$4:D$169,'Predicted Ranks'!A45,Results!$P$4:P$169)+SUMIF(Results!E$4:E$169,'Predicted Ranks'!A45,Results!$P$4:P$169)+SUMIF(Results!F$4:F$169,'Predicted Ranks'!A45,Results!$Q$4:Q$169)+SUMIF(Results!G$4:G$169,'Predicted Ranks'!A45,Results!$Q$4:Q$169)+SUMIF(Results!H$4:H$169,'Predicted Ranks'!A45,Results!$Q$4:Q$169)</f>
        <v>8</v>
      </c>
      <c r="C45" s="19">
        <f>SUMIF(Results!C$4:C$169,'Predicted Ranks'!A45,Results!$Q$4:Q$169)+SUMIF(Results!D$4:D$169,'Predicted Ranks'!A45,Results!$Q$4:Q$169)+SUMIF(Results!E$4:E$169,'Predicted Ranks'!A45,Results!$Q$4:Q$169)+SUMIF(Results!F$4:F$169,'Predicted Ranks'!A45,Results!$P$4:P$169)+SUMIF(Results!G$4:G$169,'Predicted Ranks'!A45,Results!$P$4:P$169)+SUMIF(Results!H$4:H$169,'Predicted Ranks'!A45,Results!$P$4:P$169)</f>
        <v>1</v>
      </c>
      <c r="D45" s="6">
        <f>SUMIF(Matches!$C$3:$C$169,'Predicted Ranks'!$A45,Matches!$S$3:$S$169)+SUMIF(Matches!$D$3:$D$169,'Predicted Ranks'!$A45,Matches!$S$3:$S$169)+SUMIF(Matches!$E$3:$E$169,'Predicted Ranks'!$A45,Matches!$S$3:$S$169)+SUMIF(Matches!$F$3:$F$169,'Predicted Ranks'!$A45,Matches!$W$3:$W$169)+SUMIF(Matches!$G$3:$G$169,'Predicted Ranks'!$A45,Matches!$W$3:$W$169)+SUMIF(Matches!$H$3:$H$169,'Predicted Ranks'!$A45,Matches!$W$3:$W$169)</f>
        <v>384.09603396996613</v>
      </c>
      <c r="E45" s="6">
        <f>SUMIF(Matches!$C$3:$C$169,'Predicted Ranks'!$A45,Matches!$Q$3:$Q$169)+SUMIF(Matches!$D$3:$D$169,'Predicted Ranks'!$A45,Matches!$Q$3:$Q$169)+SUMIF(Matches!$E$3:$E$169,'Predicted Ranks'!$A45,Matches!$Q$3:$Q$169)+SUMIF(Matches!$F$3:$F$169,'Predicted Ranks'!$A45,Matches!$U$3:$U$169)+SUMIF(Matches!$G$3:$G$169,'Predicted Ranks'!$A45,Matches!$U$3:$U$169)+SUMIF(Matches!$H$3:$H$169,'Predicted Ranks'!$A45,Matches!$U$3:$U$169)</f>
        <v>528.7423300342532</v>
      </c>
      <c r="F45" s="6">
        <f>SUMIF(Matches!$C$3:$C$169,'Predicted Ranks'!$A45,Matches!$R$3:$R$169)+SUMIF(Matches!$D$3:$D$169,'Predicted Ranks'!$A45,Matches!$R$3:$R$169)+SUMIF(Matches!$E$3:$E$169,'Predicted Ranks'!$A45,Matches!$R$3:$R$169)+SUMIF(Matches!$F$3:$F$169,'Predicted Ranks'!$A45,Matches!$V$3:$V$169)+SUMIF(Matches!$G$3:$G$169,'Predicted Ranks'!$A45,Matches!$V$3:$V$169)+SUMIF(Matches!$H$3:$H$169,'Predicted Ranks'!$A45,Matches!$V$3:$V$169)</f>
        <v>484.13116053667409</v>
      </c>
      <c r="G45" s="6">
        <f>SUMIF(Matches!$C$3:$C$169,'Predicted Ranks'!$A45,Matches!$T$3:$T$169)+SUMIF(Matches!$D$3:$D$169,'Predicted Ranks'!$A45,Matches!$T$3:$T$169)+SUMIF(Matches!$E$3:$E$169,'Predicted Ranks'!$A45,Matches!$T$3:$T$169)+SUMIF(Matches!$F$3:$F$169,'Predicted Ranks'!$A45,Matches!$X$3:$X$169)+SUMIF(Matches!$G$3:$G$169,'Predicted Ranks'!$A45,Matches!$X$3:$X$169)+SUMIF(Matches!$H$3:$H$169,'Predicted Ranks'!$A45,Matches!$X$3:$X$169)</f>
        <v>283.75101530091808</v>
      </c>
      <c r="H45" s="19">
        <v>2607</v>
      </c>
      <c r="I45" s="19">
        <v>6</v>
      </c>
      <c r="J45" s="19">
        <v>4</v>
      </c>
      <c r="K45" s="6">
        <v>317.78717874015865</v>
      </c>
      <c r="L45" s="6">
        <v>560.83423246067844</v>
      </c>
      <c r="M45" s="6">
        <v>469.22154283261125</v>
      </c>
      <c r="N45" s="6">
        <v>292.28726828569535</v>
      </c>
    </row>
    <row r="46" spans="1:14">
      <c r="A46" s="19">
        <v>4946</v>
      </c>
      <c r="B46" s="19">
        <f>SUMIF(Results!C$4:C$169,'Predicted Ranks'!A46,Results!$P$4:P$169)+SUMIF(Results!D$4:D$169,'Predicted Ranks'!A46,Results!$P$4:P$169)+SUMIF(Results!E$4:E$169,'Predicted Ranks'!A46,Results!$P$4:P$169)+SUMIF(Results!F$4:F$169,'Predicted Ranks'!A46,Results!$Q$4:Q$169)+SUMIF(Results!G$4:G$169,'Predicted Ranks'!A46,Results!$Q$4:Q$169)+SUMIF(Results!H$4:H$169,'Predicted Ranks'!A46,Results!$Q$4:Q$169)</f>
        <v>6</v>
      </c>
      <c r="C46" s="19">
        <f>SUMIF(Results!C$4:C$169,'Predicted Ranks'!A46,Results!$Q$4:Q$169)+SUMIF(Results!D$4:D$169,'Predicted Ranks'!A46,Results!$Q$4:Q$169)+SUMIF(Results!E$4:E$169,'Predicted Ranks'!A46,Results!$Q$4:Q$169)+SUMIF(Results!F$4:F$169,'Predicted Ranks'!A46,Results!$P$4:P$169)+SUMIF(Results!G$4:G$169,'Predicted Ranks'!A46,Results!$P$4:P$169)+SUMIF(Results!H$4:H$169,'Predicted Ranks'!A46,Results!$P$4:P$169)</f>
        <v>4</v>
      </c>
      <c r="D46" s="6">
        <f>SUMIF(Matches!$C$3:$C$169,'Predicted Ranks'!$A46,Matches!$S$3:$S$169)+SUMIF(Matches!$D$3:$D$169,'Predicted Ranks'!$A46,Matches!$S$3:$S$169)+SUMIF(Matches!$E$3:$E$169,'Predicted Ranks'!$A46,Matches!$S$3:$S$169)+SUMIF(Matches!$F$3:$F$169,'Predicted Ranks'!$A46,Matches!$W$3:$W$169)+SUMIF(Matches!$G$3:$G$169,'Predicted Ranks'!$A46,Matches!$W$3:$W$169)+SUMIF(Matches!$H$3:$H$169,'Predicted Ranks'!$A46,Matches!$W$3:$W$169)</f>
        <v>460.01588224048459</v>
      </c>
      <c r="E46" s="6">
        <f>SUMIF(Matches!$C$3:$C$169,'Predicted Ranks'!$A46,Matches!$Q$3:$Q$169)+SUMIF(Matches!$D$3:$D$169,'Predicted Ranks'!$A46,Matches!$Q$3:$Q$169)+SUMIF(Matches!$E$3:$E$169,'Predicted Ranks'!$A46,Matches!$Q$3:$Q$169)+SUMIF(Matches!$F$3:$F$169,'Predicted Ranks'!$A46,Matches!$U$3:$U$169)+SUMIF(Matches!$G$3:$G$169,'Predicted Ranks'!$A46,Matches!$U$3:$U$169)+SUMIF(Matches!$H$3:$H$169,'Predicted Ranks'!$A46,Matches!$U$3:$U$169)</f>
        <v>438.25611944059733</v>
      </c>
      <c r="F46" s="6">
        <f>SUMIF(Matches!$C$3:$C$169,'Predicted Ranks'!$A46,Matches!$R$3:$R$169)+SUMIF(Matches!$D$3:$D$169,'Predicted Ranks'!$A46,Matches!$R$3:$R$169)+SUMIF(Matches!$E$3:$E$169,'Predicted Ranks'!$A46,Matches!$R$3:$R$169)+SUMIF(Matches!$F$3:$F$169,'Predicted Ranks'!$A46,Matches!$V$3:$V$169)+SUMIF(Matches!$G$3:$G$169,'Predicted Ranks'!$A46,Matches!$V$3:$V$169)+SUMIF(Matches!$H$3:$H$169,'Predicted Ranks'!$A46,Matches!$V$3:$V$169)</f>
        <v>545.45211870221942</v>
      </c>
      <c r="G46" s="6">
        <f>SUMIF(Matches!$C$3:$C$169,'Predicted Ranks'!$A46,Matches!$T$3:$T$169)+SUMIF(Matches!$D$3:$D$169,'Predicted Ranks'!$A46,Matches!$T$3:$T$169)+SUMIF(Matches!$E$3:$E$169,'Predicted Ranks'!$A46,Matches!$T$3:$T$169)+SUMIF(Matches!$F$3:$F$169,'Predicted Ranks'!$A46,Matches!$X$3:$X$169)+SUMIF(Matches!$G$3:$G$169,'Predicted Ranks'!$A46,Matches!$X$3:$X$169)+SUMIF(Matches!$H$3:$H$169,'Predicted Ranks'!$A46,Matches!$X$3:$X$169)</f>
        <v>366.87024059557081</v>
      </c>
      <c r="H46" s="19">
        <v>5041</v>
      </c>
      <c r="I46" s="19">
        <v>6</v>
      </c>
      <c r="J46" s="19">
        <v>4</v>
      </c>
      <c r="K46" s="6">
        <v>317.47542418082429</v>
      </c>
      <c r="L46" s="6">
        <v>368.72940279262627</v>
      </c>
      <c r="M46" s="6">
        <v>469.39135234917262</v>
      </c>
      <c r="N46" s="6">
        <v>250.51716849626314</v>
      </c>
    </row>
    <row r="47" spans="1:14">
      <c r="A47" s="19">
        <v>2158</v>
      </c>
      <c r="B47" s="19">
        <f>SUMIF(Results!C$4:C$169,'Predicted Ranks'!A47,Results!$P$4:P$169)+SUMIF(Results!D$4:D$169,'Predicted Ranks'!A47,Results!$P$4:P$169)+SUMIF(Results!E$4:E$169,'Predicted Ranks'!A47,Results!$P$4:P$169)+SUMIF(Results!F$4:F$169,'Predicted Ranks'!A47,Results!$Q$4:Q$169)+SUMIF(Results!G$4:G$169,'Predicted Ranks'!A47,Results!$Q$4:Q$169)+SUMIF(Results!H$4:H$169,'Predicted Ranks'!A47,Results!$Q$4:Q$169)</f>
        <v>4</v>
      </c>
      <c r="C47" s="19">
        <f>SUMIF(Results!C$4:C$169,'Predicted Ranks'!A47,Results!$Q$4:Q$169)+SUMIF(Results!D$4:D$169,'Predicted Ranks'!A47,Results!$Q$4:Q$169)+SUMIF(Results!E$4:E$169,'Predicted Ranks'!A47,Results!$Q$4:Q$169)+SUMIF(Results!F$4:F$169,'Predicted Ranks'!A47,Results!$P$4:P$169)+SUMIF(Results!G$4:G$169,'Predicted Ranks'!A47,Results!$P$4:P$169)+SUMIF(Results!H$4:H$169,'Predicted Ranks'!A47,Results!$P$4:P$169)</f>
        <v>6</v>
      </c>
      <c r="D47" s="6">
        <f>SUMIF(Matches!$C$3:$C$169,'Predicted Ranks'!$A47,Matches!$S$3:$S$169)+SUMIF(Matches!$D$3:$D$169,'Predicted Ranks'!$A47,Matches!$S$3:$S$169)+SUMIF(Matches!$E$3:$E$169,'Predicted Ranks'!$A47,Matches!$S$3:$S$169)+SUMIF(Matches!$F$3:$F$169,'Predicted Ranks'!$A47,Matches!$W$3:$W$169)+SUMIF(Matches!$G$3:$G$169,'Predicted Ranks'!$A47,Matches!$W$3:$W$169)+SUMIF(Matches!$H$3:$H$169,'Predicted Ranks'!$A47,Matches!$W$3:$W$169)</f>
        <v>327.26928275854141</v>
      </c>
      <c r="E47" s="6">
        <f>SUMIF(Matches!$C$3:$C$169,'Predicted Ranks'!$A47,Matches!$Q$3:$Q$169)+SUMIF(Matches!$D$3:$D$169,'Predicted Ranks'!$A47,Matches!$Q$3:$Q$169)+SUMIF(Matches!$E$3:$E$169,'Predicted Ranks'!$A47,Matches!$Q$3:$Q$169)+SUMIF(Matches!$F$3:$F$169,'Predicted Ranks'!$A47,Matches!$U$3:$U$169)+SUMIF(Matches!$G$3:$G$169,'Predicted Ranks'!$A47,Matches!$U$3:$U$169)+SUMIF(Matches!$H$3:$H$169,'Predicted Ranks'!$A47,Matches!$U$3:$U$169)</f>
        <v>480.08801761191205</v>
      </c>
      <c r="F47" s="6">
        <f>SUMIF(Matches!$C$3:$C$169,'Predicted Ranks'!$A47,Matches!$R$3:$R$169)+SUMIF(Matches!$D$3:$D$169,'Predicted Ranks'!$A47,Matches!$R$3:$R$169)+SUMIF(Matches!$E$3:$E$169,'Predicted Ranks'!$A47,Matches!$R$3:$R$169)+SUMIF(Matches!$F$3:$F$169,'Predicted Ranks'!$A47,Matches!$V$3:$V$169)+SUMIF(Matches!$G$3:$G$169,'Predicted Ranks'!$A47,Matches!$V$3:$V$169)+SUMIF(Matches!$H$3:$H$169,'Predicted Ranks'!$A47,Matches!$V$3:$V$169)</f>
        <v>536.70141603378624</v>
      </c>
      <c r="G47" s="6">
        <f>SUMIF(Matches!$C$3:$C$169,'Predicted Ranks'!$A47,Matches!$T$3:$T$169)+SUMIF(Matches!$D$3:$D$169,'Predicted Ranks'!$A47,Matches!$T$3:$T$169)+SUMIF(Matches!$E$3:$E$169,'Predicted Ranks'!$A47,Matches!$T$3:$T$169)+SUMIF(Matches!$F$3:$F$169,'Predicted Ranks'!$A47,Matches!$X$3:$X$169)+SUMIF(Matches!$G$3:$G$169,'Predicted Ranks'!$A47,Matches!$X$3:$X$169)+SUMIF(Matches!$H$3:$H$169,'Predicted Ranks'!$A47,Matches!$X$3:$X$169)</f>
        <v>304.49196628249069</v>
      </c>
      <c r="H47" s="19">
        <v>932</v>
      </c>
      <c r="I47" s="19">
        <v>6</v>
      </c>
      <c r="J47" s="19">
        <v>4</v>
      </c>
      <c r="K47" s="6">
        <v>308.29921299844102</v>
      </c>
      <c r="L47" s="6">
        <v>601.37769992010487</v>
      </c>
      <c r="M47" s="6">
        <v>387.04183186517309</v>
      </c>
      <c r="N47" s="6">
        <v>232.77524916138117</v>
      </c>
    </row>
    <row r="48" spans="1:14">
      <c r="A48" s="19">
        <v>4944</v>
      </c>
      <c r="B48" s="19">
        <f>SUMIF(Results!C$4:C$169,'Predicted Ranks'!A48,Results!$P$4:P$169)+SUMIF(Results!D$4:D$169,'Predicted Ranks'!A48,Results!$P$4:P$169)+SUMIF(Results!E$4:E$169,'Predicted Ranks'!A48,Results!$P$4:P$169)+SUMIF(Results!F$4:F$169,'Predicted Ranks'!A48,Results!$Q$4:Q$169)+SUMIF(Results!G$4:G$169,'Predicted Ranks'!A48,Results!$Q$4:Q$169)+SUMIF(Results!H$4:H$169,'Predicted Ranks'!A48,Results!$Q$4:Q$169)</f>
        <v>1</v>
      </c>
      <c r="C48" s="19">
        <f>SUMIF(Results!C$4:C$169,'Predicted Ranks'!A48,Results!$Q$4:Q$169)+SUMIF(Results!D$4:D$169,'Predicted Ranks'!A48,Results!$Q$4:Q$169)+SUMIF(Results!E$4:E$169,'Predicted Ranks'!A48,Results!$Q$4:Q$169)+SUMIF(Results!F$4:F$169,'Predicted Ranks'!A48,Results!$P$4:P$169)+SUMIF(Results!G$4:G$169,'Predicted Ranks'!A48,Results!$P$4:P$169)+SUMIF(Results!H$4:H$169,'Predicted Ranks'!A48,Results!$P$4:P$169)</f>
        <v>9</v>
      </c>
      <c r="D48" s="6">
        <f>SUMIF(Matches!$C$3:$C$169,'Predicted Ranks'!$A48,Matches!$S$3:$S$169)+SUMIF(Matches!$D$3:$D$169,'Predicted Ranks'!$A48,Matches!$S$3:$S$169)+SUMIF(Matches!$E$3:$E$169,'Predicted Ranks'!$A48,Matches!$S$3:$S$169)+SUMIF(Matches!$F$3:$F$169,'Predicted Ranks'!$A48,Matches!$W$3:$W$169)+SUMIF(Matches!$G$3:$G$169,'Predicted Ranks'!$A48,Matches!$W$3:$W$169)+SUMIF(Matches!$H$3:$H$169,'Predicted Ranks'!$A48,Matches!$W$3:$W$169)</f>
        <v>442.85343400492968</v>
      </c>
      <c r="E48" s="6">
        <f>SUMIF(Matches!$C$3:$C$169,'Predicted Ranks'!$A48,Matches!$Q$3:$Q$169)+SUMIF(Matches!$D$3:$D$169,'Predicted Ranks'!$A48,Matches!$Q$3:$Q$169)+SUMIF(Matches!$E$3:$E$169,'Predicted Ranks'!$A48,Matches!$Q$3:$Q$169)+SUMIF(Matches!$F$3:$F$169,'Predicted Ranks'!$A48,Matches!$U$3:$U$169)+SUMIF(Matches!$G$3:$G$169,'Predicted Ranks'!$A48,Matches!$U$3:$U$169)+SUMIF(Matches!$H$3:$H$169,'Predicted Ranks'!$A48,Matches!$U$3:$U$169)</f>
        <v>414.46470947509602</v>
      </c>
      <c r="F48" s="6">
        <f>SUMIF(Matches!$C$3:$C$169,'Predicted Ranks'!$A48,Matches!$R$3:$R$169)+SUMIF(Matches!$D$3:$D$169,'Predicted Ranks'!$A48,Matches!$R$3:$R$169)+SUMIF(Matches!$E$3:$E$169,'Predicted Ranks'!$A48,Matches!$R$3:$R$169)+SUMIF(Matches!$F$3:$F$169,'Predicted Ranks'!$A48,Matches!$V$3:$V$169)+SUMIF(Matches!$G$3:$G$169,'Predicted Ranks'!$A48,Matches!$V$3:$V$169)+SUMIF(Matches!$H$3:$H$169,'Predicted Ranks'!$A48,Matches!$V$3:$V$169)</f>
        <v>627.89693630561942</v>
      </c>
      <c r="G48" s="6">
        <f>SUMIF(Matches!$C$3:$C$169,'Predicted Ranks'!$A48,Matches!$T$3:$T$169)+SUMIF(Matches!$D$3:$D$169,'Predicted Ranks'!$A48,Matches!$T$3:$T$169)+SUMIF(Matches!$E$3:$E$169,'Predicted Ranks'!$A48,Matches!$T$3:$T$169)+SUMIF(Matches!$F$3:$F$169,'Predicted Ranks'!$A48,Matches!$X$3:$X$169)+SUMIF(Matches!$G$3:$G$169,'Predicted Ranks'!$A48,Matches!$X$3:$X$169)+SUMIF(Matches!$H$3:$H$169,'Predicted Ranks'!$A48,Matches!$X$3:$X$169)</f>
        <v>190.95392468776257</v>
      </c>
      <c r="H48" s="19">
        <v>4077</v>
      </c>
      <c r="I48" s="19">
        <v>5</v>
      </c>
      <c r="J48" s="19">
        <v>5</v>
      </c>
      <c r="K48" s="6">
        <v>430.98622652695269</v>
      </c>
      <c r="L48" s="6">
        <v>452.34207755388059</v>
      </c>
      <c r="M48" s="6">
        <v>647.06004627654738</v>
      </c>
      <c r="N48" s="6">
        <v>292.83390936369869</v>
      </c>
    </row>
    <row r="49" spans="1:14">
      <c r="A49" s="19">
        <v>378</v>
      </c>
      <c r="B49" s="19">
        <f>SUMIF(Results!C$4:C$169,'Predicted Ranks'!A49,Results!$P$4:P$169)+SUMIF(Results!D$4:D$169,'Predicted Ranks'!A49,Results!$P$4:P$169)+SUMIF(Results!E$4:E$169,'Predicted Ranks'!A49,Results!$P$4:P$169)+SUMIF(Results!F$4:F$169,'Predicted Ranks'!A49,Results!$Q$4:Q$169)+SUMIF(Results!G$4:G$169,'Predicted Ranks'!A49,Results!$Q$4:Q$169)+SUMIF(Results!H$4:H$169,'Predicted Ranks'!A49,Results!$Q$4:Q$169)</f>
        <v>7</v>
      </c>
      <c r="C49" s="19">
        <f>SUMIF(Results!C$4:C$169,'Predicted Ranks'!A49,Results!$Q$4:Q$169)+SUMIF(Results!D$4:D$169,'Predicted Ranks'!A49,Results!$Q$4:Q$169)+SUMIF(Results!E$4:E$169,'Predicted Ranks'!A49,Results!$Q$4:Q$169)+SUMIF(Results!F$4:F$169,'Predicted Ranks'!A49,Results!$P$4:P$169)+SUMIF(Results!G$4:G$169,'Predicted Ranks'!A49,Results!$P$4:P$169)+SUMIF(Results!H$4:H$169,'Predicted Ranks'!A49,Results!$P$4:P$169)</f>
        <v>3</v>
      </c>
      <c r="D49" s="6">
        <f>SUMIF(Matches!$C$3:$C$169,'Predicted Ranks'!$A49,Matches!$S$3:$S$169)+SUMIF(Matches!$D$3:$D$169,'Predicted Ranks'!$A49,Matches!$S$3:$S$169)+SUMIF(Matches!$E$3:$E$169,'Predicted Ranks'!$A49,Matches!$S$3:$S$169)+SUMIF(Matches!$F$3:$F$169,'Predicted Ranks'!$A49,Matches!$W$3:$W$169)+SUMIF(Matches!$G$3:$G$169,'Predicted Ranks'!$A49,Matches!$W$3:$W$169)+SUMIF(Matches!$H$3:$H$169,'Predicted Ranks'!$A49,Matches!$W$3:$W$169)</f>
        <v>450.76815160760043</v>
      </c>
      <c r="E49" s="6">
        <f>SUMIF(Matches!$C$3:$C$169,'Predicted Ranks'!$A49,Matches!$Q$3:$Q$169)+SUMIF(Matches!$D$3:$D$169,'Predicted Ranks'!$A49,Matches!$Q$3:$Q$169)+SUMIF(Matches!$E$3:$E$169,'Predicted Ranks'!$A49,Matches!$Q$3:$Q$169)+SUMIF(Matches!$F$3:$F$169,'Predicted Ranks'!$A49,Matches!$U$3:$U$169)+SUMIF(Matches!$G$3:$G$169,'Predicted Ranks'!$A49,Matches!$U$3:$U$169)+SUMIF(Matches!$H$3:$H$169,'Predicted Ranks'!$A49,Matches!$U$3:$U$169)</f>
        <v>583.59859006833619</v>
      </c>
      <c r="F49" s="6">
        <f>SUMIF(Matches!$C$3:$C$169,'Predicted Ranks'!$A49,Matches!$R$3:$R$169)+SUMIF(Matches!$D$3:$D$169,'Predicted Ranks'!$A49,Matches!$R$3:$R$169)+SUMIF(Matches!$E$3:$E$169,'Predicted Ranks'!$A49,Matches!$R$3:$R$169)+SUMIF(Matches!$F$3:$F$169,'Predicted Ranks'!$A49,Matches!$V$3:$V$169)+SUMIF(Matches!$G$3:$G$169,'Predicted Ranks'!$A49,Matches!$V$3:$V$169)+SUMIF(Matches!$H$3:$H$169,'Predicted Ranks'!$A49,Matches!$V$3:$V$169)</f>
        <v>523.54232322122152</v>
      </c>
      <c r="G49" s="6">
        <f>SUMIF(Matches!$C$3:$C$169,'Predicted Ranks'!$A49,Matches!$T$3:$T$169)+SUMIF(Matches!$D$3:$D$169,'Predicted Ranks'!$A49,Matches!$T$3:$T$169)+SUMIF(Matches!$E$3:$E$169,'Predicted Ranks'!$A49,Matches!$T$3:$T$169)+SUMIF(Matches!$F$3:$F$169,'Predicted Ranks'!$A49,Matches!$X$3:$X$169)+SUMIF(Matches!$G$3:$G$169,'Predicted Ranks'!$A49,Matches!$X$3:$X$169)+SUMIF(Matches!$H$3:$H$169,'Predicted Ranks'!$A49,Matches!$X$3:$X$169)</f>
        <v>237.4096537174168</v>
      </c>
      <c r="H49" s="19">
        <v>1086</v>
      </c>
      <c r="I49" s="19">
        <v>5</v>
      </c>
      <c r="J49" s="19">
        <v>5</v>
      </c>
      <c r="K49" s="6">
        <v>416.71208146062583</v>
      </c>
      <c r="L49" s="6">
        <v>442.05540691840127</v>
      </c>
      <c r="M49" s="6">
        <v>540.14836007833946</v>
      </c>
      <c r="N49" s="6">
        <v>229.78861070337348</v>
      </c>
    </row>
    <row r="50" spans="1:14">
      <c r="A50" s="19">
        <v>3318</v>
      </c>
      <c r="B50" s="19">
        <f>SUMIF(Results!C$4:C$169,'Predicted Ranks'!A50,Results!$P$4:P$169)+SUMIF(Results!D$4:D$169,'Predicted Ranks'!A50,Results!$P$4:P$169)+SUMIF(Results!E$4:E$169,'Predicted Ranks'!A50,Results!$P$4:P$169)+SUMIF(Results!F$4:F$169,'Predicted Ranks'!A50,Results!$Q$4:Q$169)+SUMIF(Results!G$4:G$169,'Predicted Ranks'!A50,Results!$Q$4:Q$169)+SUMIF(Results!H$4:H$169,'Predicted Ranks'!A50,Results!$Q$4:Q$169)</f>
        <v>6</v>
      </c>
      <c r="C50" s="19">
        <f>SUMIF(Results!C$4:C$169,'Predicted Ranks'!A50,Results!$Q$4:Q$169)+SUMIF(Results!D$4:D$169,'Predicted Ranks'!A50,Results!$Q$4:Q$169)+SUMIF(Results!E$4:E$169,'Predicted Ranks'!A50,Results!$Q$4:Q$169)+SUMIF(Results!F$4:F$169,'Predicted Ranks'!A50,Results!$P$4:P$169)+SUMIF(Results!G$4:G$169,'Predicted Ranks'!A50,Results!$P$4:P$169)+SUMIF(Results!H$4:H$169,'Predicted Ranks'!A50,Results!$P$4:P$169)</f>
        <v>4</v>
      </c>
      <c r="D50" s="6">
        <f>SUMIF(Matches!$C$3:$C$169,'Predicted Ranks'!$A50,Matches!$S$3:$S$169)+SUMIF(Matches!$D$3:$D$169,'Predicted Ranks'!$A50,Matches!$S$3:$S$169)+SUMIF(Matches!$E$3:$E$169,'Predicted Ranks'!$A50,Matches!$S$3:$S$169)+SUMIF(Matches!$F$3:$F$169,'Predicted Ranks'!$A50,Matches!$W$3:$W$169)+SUMIF(Matches!$G$3:$G$169,'Predicted Ranks'!$A50,Matches!$W$3:$W$169)+SUMIF(Matches!$H$3:$H$169,'Predicted Ranks'!$A50,Matches!$W$3:$W$169)</f>
        <v>406.5904838442604</v>
      </c>
      <c r="E50" s="6">
        <f>SUMIF(Matches!$C$3:$C$169,'Predicted Ranks'!$A50,Matches!$Q$3:$Q$169)+SUMIF(Matches!$D$3:$D$169,'Predicted Ranks'!$A50,Matches!$Q$3:$Q$169)+SUMIF(Matches!$E$3:$E$169,'Predicted Ranks'!$A50,Matches!$Q$3:$Q$169)+SUMIF(Matches!$F$3:$F$169,'Predicted Ranks'!$A50,Matches!$U$3:$U$169)+SUMIF(Matches!$G$3:$G$169,'Predicted Ranks'!$A50,Matches!$U$3:$U$169)+SUMIF(Matches!$H$3:$H$169,'Predicted Ranks'!$A50,Matches!$U$3:$U$169)</f>
        <v>442.8708858816359</v>
      </c>
      <c r="F50" s="6">
        <f>SUMIF(Matches!$C$3:$C$169,'Predicted Ranks'!$A50,Matches!$R$3:$R$169)+SUMIF(Matches!$D$3:$D$169,'Predicted Ranks'!$A50,Matches!$R$3:$R$169)+SUMIF(Matches!$E$3:$E$169,'Predicted Ranks'!$A50,Matches!$R$3:$R$169)+SUMIF(Matches!$F$3:$F$169,'Predicted Ranks'!$A50,Matches!$V$3:$V$169)+SUMIF(Matches!$G$3:$G$169,'Predicted Ranks'!$A50,Matches!$V$3:$V$169)+SUMIF(Matches!$H$3:$H$169,'Predicted Ranks'!$A50,Matches!$V$3:$V$169)</f>
        <v>520.26538137646753</v>
      </c>
      <c r="G50" s="6">
        <f>SUMIF(Matches!$C$3:$C$169,'Predicted Ranks'!$A50,Matches!$T$3:$T$169)+SUMIF(Matches!$D$3:$D$169,'Predicted Ranks'!$A50,Matches!$T$3:$T$169)+SUMIF(Matches!$E$3:$E$169,'Predicted Ranks'!$A50,Matches!$T$3:$T$169)+SUMIF(Matches!$F$3:$F$169,'Predicted Ranks'!$A50,Matches!$X$3:$X$169)+SUMIF(Matches!$G$3:$G$169,'Predicted Ranks'!$A50,Matches!$X$3:$X$169)+SUMIF(Matches!$H$3:$H$169,'Predicted Ranks'!$A50,Matches!$X$3:$X$169)</f>
        <v>351.22546286902508</v>
      </c>
      <c r="H50" s="19">
        <v>1816</v>
      </c>
      <c r="I50" s="19">
        <v>5</v>
      </c>
      <c r="J50" s="19">
        <v>5</v>
      </c>
      <c r="K50" s="6">
        <v>414.99554348752497</v>
      </c>
      <c r="L50" s="6">
        <v>497.15477327763386</v>
      </c>
      <c r="M50" s="6">
        <v>463.39776670899909</v>
      </c>
      <c r="N50" s="6">
        <v>359.38094195858076</v>
      </c>
    </row>
    <row r="51" spans="1:14">
      <c r="A51" s="19">
        <v>329</v>
      </c>
      <c r="B51" s="19">
        <f>SUMIF(Results!C$4:C$169,'Predicted Ranks'!A51,Results!$P$4:P$169)+SUMIF(Results!D$4:D$169,'Predicted Ranks'!A51,Results!$P$4:P$169)+SUMIF(Results!E$4:E$169,'Predicted Ranks'!A51,Results!$P$4:P$169)+SUMIF(Results!F$4:F$169,'Predicted Ranks'!A51,Results!$Q$4:Q$169)+SUMIF(Results!G$4:G$169,'Predicted Ranks'!A51,Results!$Q$4:Q$169)+SUMIF(Results!H$4:H$169,'Predicted Ranks'!A51,Results!$Q$4:Q$169)</f>
        <v>6</v>
      </c>
      <c r="C51" s="19">
        <f>SUMIF(Results!C$4:C$169,'Predicted Ranks'!A51,Results!$Q$4:Q$169)+SUMIF(Results!D$4:D$169,'Predicted Ranks'!A51,Results!$Q$4:Q$169)+SUMIF(Results!E$4:E$169,'Predicted Ranks'!A51,Results!$Q$4:Q$169)+SUMIF(Results!F$4:F$169,'Predicted Ranks'!A51,Results!$P$4:P$169)+SUMIF(Results!G$4:G$169,'Predicted Ranks'!A51,Results!$P$4:P$169)+SUMIF(Results!H$4:H$169,'Predicted Ranks'!A51,Results!$P$4:P$169)</f>
        <v>4</v>
      </c>
      <c r="D51" s="6">
        <f>SUMIF(Matches!$C$3:$C$169,'Predicted Ranks'!$A51,Matches!$S$3:$S$169)+SUMIF(Matches!$D$3:$D$169,'Predicted Ranks'!$A51,Matches!$S$3:$S$169)+SUMIF(Matches!$E$3:$E$169,'Predicted Ranks'!$A51,Matches!$S$3:$S$169)+SUMIF(Matches!$F$3:$F$169,'Predicted Ranks'!$A51,Matches!$W$3:$W$169)+SUMIF(Matches!$G$3:$G$169,'Predicted Ranks'!$A51,Matches!$W$3:$W$169)+SUMIF(Matches!$H$3:$H$169,'Predicted Ranks'!$A51,Matches!$W$3:$W$169)</f>
        <v>472.04991546879756</v>
      </c>
      <c r="E51" s="6">
        <f>SUMIF(Matches!$C$3:$C$169,'Predicted Ranks'!$A51,Matches!$Q$3:$Q$169)+SUMIF(Matches!$D$3:$D$169,'Predicted Ranks'!$A51,Matches!$Q$3:$Q$169)+SUMIF(Matches!$E$3:$E$169,'Predicted Ranks'!$A51,Matches!$Q$3:$Q$169)+SUMIF(Matches!$F$3:$F$169,'Predicted Ranks'!$A51,Matches!$U$3:$U$169)+SUMIF(Matches!$G$3:$G$169,'Predicted Ranks'!$A51,Matches!$U$3:$U$169)+SUMIF(Matches!$H$3:$H$169,'Predicted Ranks'!$A51,Matches!$U$3:$U$169)</f>
        <v>430.30902059614675</v>
      </c>
      <c r="F51" s="6">
        <f>SUMIF(Matches!$C$3:$C$169,'Predicted Ranks'!$A51,Matches!$R$3:$R$169)+SUMIF(Matches!$D$3:$D$169,'Predicted Ranks'!$A51,Matches!$R$3:$R$169)+SUMIF(Matches!$E$3:$E$169,'Predicted Ranks'!$A51,Matches!$R$3:$R$169)+SUMIF(Matches!$F$3:$F$169,'Predicted Ranks'!$A51,Matches!$V$3:$V$169)+SUMIF(Matches!$G$3:$G$169,'Predicted Ranks'!$A51,Matches!$V$3:$V$169)+SUMIF(Matches!$H$3:$H$169,'Predicted Ranks'!$A51,Matches!$V$3:$V$169)</f>
        <v>412.21147033467878</v>
      </c>
      <c r="G51" s="6">
        <f>SUMIF(Matches!$C$3:$C$169,'Predicted Ranks'!$A51,Matches!$T$3:$T$169)+SUMIF(Matches!$D$3:$D$169,'Predicted Ranks'!$A51,Matches!$T$3:$T$169)+SUMIF(Matches!$E$3:$E$169,'Predicted Ranks'!$A51,Matches!$T$3:$T$169)+SUMIF(Matches!$F$3:$F$169,'Predicted Ranks'!$A51,Matches!$X$3:$X$169)+SUMIF(Matches!$G$3:$G$169,'Predicted Ranks'!$A51,Matches!$X$3:$X$169)+SUMIF(Matches!$H$3:$H$169,'Predicted Ranks'!$A51,Matches!$X$3:$X$169)</f>
        <v>378.21334627519997</v>
      </c>
      <c r="H51" s="19">
        <v>1519</v>
      </c>
      <c r="I51" s="19">
        <v>5</v>
      </c>
      <c r="J51" s="19">
        <v>5</v>
      </c>
      <c r="K51" s="6">
        <v>410.736470988885</v>
      </c>
      <c r="L51" s="6">
        <v>530.89039681486963</v>
      </c>
      <c r="M51" s="6">
        <v>458.92430545388737</v>
      </c>
      <c r="N51" s="6">
        <v>333.55052251343261</v>
      </c>
    </row>
    <row r="52" spans="1:14">
      <c r="A52" s="19">
        <v>2557</v>
      </c>
      <c r="B52" s="19">
        <f>SUMIF(Results!C$4:C$169,'Predicted Ranks'!A52,Results!$P$4:P$169)+SUMIF(Results!D$4:D$169,'Predicted Ranks'!A52,Results!$P$4:P$169)+SUMIF(Results!E$4:E$169,'Predicted Ranks'!A52,Results!$P$4:P$169)+SUMIF(Results!F$4:F$169,'Predicted Ranks'!A52,Results!$Q$4:Q$169)+SUMIF(Results!G$4:G$169,'Predicted Ranks'!A52,Results!$Q$4:Q$169)+SUMIF(Results!H$4:H$169,'Predicted Ranks'!A52,Results!$Q$4:Q$169)</f>
        <v>6</v>
      </c>
      <c r="C52" s="19">
        <f>SUMIF(Results!C$4:C$169,'Predicted Ranks'!A52,Results!$Q$4:Q$169)+SUMIF(Results!D$4:D$169,'Predicted Ranks'!A52,Results!$Q$4:Q$169)+SUMIF(Results!E$4:E$169,'Predicted Ranks'!A52,Results!$Q$4:Q$169)+SUMIF(Results!F$4:F$169,'Predicted Ranks'!A52,Results!$P$4:P$169)+SUMIF(Results!G$4:G$169,'Predicted Ranks'!A52,Results!$P$4:P$169)+SUMIF(Results!H$4:H$169,'Predicted Ranks'!A52,Results!$P$4:P$169)</f>
        <v>4</v>
      </c>
      <c r="D52" s="6">
        <f>SUMIF(Matches!$C$3:$C$169,'Predicted Ranks'!$A52,Matches!$S$3:$S$169)+SUMIF(Matches!$D$3:$D$169,'Predicted Ranks'!$A52,Matches!$S$3:$S$169)+SUMIF(Matches!$E$3:$E$169,'Predicted Ranks'!$A52,Matches!$S$3:$S$169)+SUMIF(Matches!$F$3:$F$169,'Predicted Ranks'!$A52,Matches!$W$3:$W$169)+SUMIF(Matches!$G$3:$G$169,'Predicted Ranks'!$A52,Matches!$W$3:$W$169)+SUMIF(Matches!$H$3:$H$169,'Predicted Ranks'!$A52,Matches!$W$3:$W$169)</f>
        <v>348.60376031429377</v>
      </c>
      <c r="E52" s="6">
        <f>SUMIF(Matches!$C$3:$C$169,'Predicted Ranks'!$A52,Matches!$Q$3:$Q$169)+SUMIF(Matches!$D$3:$D$169,'Predicted Ranks'!$A52,Matches!$Q$3:$Q$169)+SUMIF(Matches!$E$3:$E$169,'Predicted Ranks'!$A52,Matches!$Q$3:$Q$169)+SUMIF(Matches!$F$3:$F$169,'Predicted Ranks'!$A52,Matches!$U$3:$U$169)+SUMIF(Matches!$G$3:$G$169,'Predicted Ranks'!$A52,Matches!$U$3:$U$169)+SUMIF(Matches!$H$3:$H$169,'Predicted Ranks'!$A52,Matches!$U$3:$U$169)</f>
        <v>448.32828000915111</v>
      </c>
      <c r="F52" s="6">
        <f>SUMIF(Matches!$C$3:$C$169,'Predicted Ranks'!$A52,Matches!$R$3:$R$169)+SUMIF(Matches!$D$3:$D$169,'Predicted Ranks'!$A52,Matches!$R$3:$R$169)+SUMIF(Matches!$E$3:$E$169,'Predicted Ranks'!$A52,Matches!$R$3:$R$169)+SUMIF(Matches!$F$3:$F$169,'Predicted Ranks'!$A52,Matches!$V$3:$V$169)+SUMIF(Matches!$G$3:$G$169,'Predicted Ranks'!$A52,Matches!$V$3:$V$169)+SUMIF(Matches!$H$3:$H$169,'Predicted Ranks'!$A52,Matches!$V$3:$V$169)</f>
        <v>504.10039682854472</v>
      </c>
      <c r="G52" s="6">
        <f>SUMIF(Matches!$C$3:$C$169,'Predicted Ranks'!$A52,Matches!$T$3:$T$169)+SUMIF(Matches!$D$3:$D$169,'Predicted Ranks'!$A52,Matches!$T$3:$T$169)+SUMIF(Matches!$E$3:$E$169,'Predicted Ranks'!$A52,Matches!$T$3:$T$169)+SUMIF(Matches!$F$3:$F$169,'Predicted Ranks'!$A52,Matches!$X$3:$X$169)+SUMIF(Matches!$G$3:$G$169,'Predicted Ranks'!$A52,Matches!$X$3:$X$169)+SUMIF(Matches!$H$3:$H$169,'Predicted Ranks'!$A52,Matches!$X$3:$X$169)</f>
        <v>327.09940252548608</v>
      </c>
      <c r="H52" s="19">
        <v>20</v>
      </c>
      <c r="I52" s="19">
        <v>5</v>
      </c>
      <c r="J52" s="19">
        <v>5</v>
      </c>
      <c r="K52" s="6">
        <v>391.10155856553826</v>
      </c>
      <c r="L52" s="6">
        <v>389.72718966811726</v>
      </c>
      <c r="M52" s="6">
        <v>678.20691027973021</v>
      </c>
      <c r="N52" s="6">
        <v>258.73048380122907</v>
      </c>
    </row>
    <row r="53" spans="1:14">
      <c r="A53" s="19">
        <v>484</v>
      </c>
      <c r="B53" s="19">
        <f>SUMIF(Results!C$4:C$169,'Predicted Ranks'!A53,Results!$P$4:P$169)+SUMIF(Results!D$4:D$169,'Predicted Ranks'!A53,Results!$P$4:P$169)+SUMIF(Results!E$4:E$169,'Predicted Ranks'!A53,Results!$P$4:P$169)+SUMIF(Results!F$4:F$169,'Predicted Ranks'!A53,Results!$Q$4:Q$169)+SUMIF(Results!G$4:G$169,'Predicted Ranks'!A53,Results!$Q$4:Q$169)+SUMIF(Results!H$4:H$169,'Predicted Ranks'!A53,Results!$Q$4:Q$169)</f>
        <v>7</v>
      </c>
      <c r="C53" s="19">
        <f>SUMIF(Results!C$4:C$169,'Predicted Ranks'!A53,Results!$Q$4:Q$169)+SUMIF(Results!D$4:D$169,'Predicted Ranks'!A53,Results!$Q$4:Q$169)+SUMIF(Results!E$4:E$169,'Predicted Ranks'!A53,Results!$Q$4:Q$169)+SUMIF(Results!F$4:F$169,'Predicted Ranks'!A53,Results!$P$4:P$169)+SUMIF(Results!G$4:G$169,'Predicted Ranks'!A53,Results!$P$4:P$169)+SUMIF(Results!H$4:H$169,'Predicted Ranks'!A53,Results!$P$4:P$169)</f>
        <v>3</v>
      </c>
      <c r="D53" s="6">
        <f>SUMIF(Matches!$C$3:$C$169,'Predicted Ranks'!$A53,Matches!$S$3:$S$169)+SUMIF(Matches!$D$3:$D$169,'Predicted Ranks'!$A53,Matches!$S$3:$S$169)+SUMIF(Matches!$E$3:$E$169,'Predicted Ranks'!$A53,Matches!$S$3:$S$169)+SUMIF(Matches!$F$3:$F$169,'Predicted Ranks'!$A53,Matches!$W$3:$W$169)+SUMIF(Matches!$G$3:$G$169,'Predicted Ranks'!$A53,Matches!$W$3:$W$169)+SUMIF(Matches!$H$3:$H$169,'Predicted Ranks'!$A53,Matches!$W$3:$W$169)</f>
        <v>408.61415674626568</v>
      </c>
      <c r="E53" s="6">
        <f>SUMIF(Matches!$C$3:$C$169,'Predicted Ranks'!$A53,Matches!$Q$3:$Q$169)+SUMIF(Matches!$D$3:$D$169,'Predicted Ranks'!$A53,Matches!$Q$3:$Q$169)+SUMIF(Matches!$E$3:$E$169,'Predicted Ranks'!$A53,Matches!$Q$3:$Q$169)+SUMIF(Matches!$F$3:$F$169,'Predicted Ranks'!$A53,Matches!$U$3:$U$169)+SUMIF(Matches!$G$3:$G$169,'Predicted Ranks'!$A53,Matches!$U$3:$U$169)+SUMIF(Matches!$H$3:$H$169,'Predicted Ranks'!$A53,Matches!$U$3:$U$169)</f>
        <v>568.33933181395651</v>
      </c>
      <c r="F53" s="6">
        <f>SUMIF(Matches!$C$3:$C$169,'Predicted Ranks'!$A53,Matches!$R$3:$R$169)+SUMIF(Matches!$D$3:$D$169,'Predicted Ranks'!$A53,Matches!$R$3:$R$169)+SUMIF(Matches!$E$3:$E$169,'Predicted Ranks'!$A53,Matches!$R$3:$R$169)+SUMIF(Matches!$F$3:$F$169,'Predicted Ranks'!$A53,Matches!$V$3:$V$169)+SUMIF(Matches!$G$3:$G$169,'Predicted Ranks'!$A53,Matches!$V$3:$V$169)+SUMIF(Matches!$H$3:$H$169,'Predicted Ranks'!$A53,Matches!$V$3:$V$169)</f>
        <v>464.9809769951317</v>
      </c>
      <c r="G53" s="6">
        <f>SUMIF(Matches!$C$3:$C$169,'Predicted Ranks'!$A53,Matches!$T$3:$T$169)+SUMIF(Matches!$D$3:$D$169,'Predicted Ranks'!$A53,Matches!$T$3:$T$169)+SUMIF(Matches!$E$3:$E$169,'Predicted Ranks'!$A53,Matches!$T$3:$T$169)+SUMIF(Matches!$F$3:$F$169,'Predicted Ranks'!$A53,Matches!$X$3:$X$169)+SUMIF(Matches!$G$3:$G$169,'Predicted Ranks'!$A53,Matches!$X$3:$X$169)+SUMIF(Matches!$H$3:$H$169,'Predicted Ranks'!$A53,Matches!$X$3:$X$169)</f>
        <v>277.75961429876685</v>
      </c>
      <c r="H53" s="19">
        <v>5030</v>
      </c>
      <c r="I53" s="19">
        <v>5</v>
      </c>
      <c r="J53" s="19">
        <v>5</v>
      </c>
      <c r="K53" s="6">
        <v>381.05206088408244</v>
      </c>
      <c r="L53" s="6">
        <v>337.64331545290827</v>
      </c>
      <c r="M53" s="6">
        <v>736.15686144211895</v>
      </c>
      <c r="N53" s="6">
        <v>307.67048988604762</v>
      </c>
    </row>
    <row r="54" spans="1:14">
      <c r="A54" s="19">
        <v>932</v>
      </c>
      <c r="B54" s="19">
        <f>SUMIF(Results!C$4:C$169,'Predicted Ranks'!A54,Results!$P$4:P$169)+SUMIF(Results!D$4:D$169,'Predicted Ranks'!A54,Results!$P$4:P$169)+SUMIF(Results!E$4:E$169,'Predicted Ranks'!A54,Results!$P$4:P$169)+SUMIF(Results!F$4:F$169,'Predicted Ranks'!A54,Results!$Q$4:Q$169)+SUMIF(Results!G$4:G$169,'Predicted Ranks'!A54,Results!$Q$4:Q$169)+SUMIF(Results!H$4:H$169,'Predicted Ranks'!A54,Results!$Q$4:Q$169)</f>
        <v>6</v>
      </c>
      <c r="C54" s="19">
        <f>SUMIF(Results!C$4:C$169,'Predicted Ranks'!A54,Results!$Q$4:Q$169)+SUMIF(Results!D$4:D$169,'Predicted Ranks'!A54,Results!$Q$4:Q$169)+SUMIF(Results!E$4:E$169,'Predicted Ranks'!A54,Results!$Q$4:Q$169)+SUMIF(Results!F$4:F$169,'Predicted Ranks'!A54,Results!$P$4:P$169)+SUMIF(Results!G$4:G$169,'Predicted Ranks'!A54,Results!$P$4:P$169)+SUMIF(Results!H$4:H$169,'Predicted Ranks'!A54,Results!$P$4:P$169)</f>
        <v>4</v>
      </c>
      <c r="D54" s="6">
        <f>SUMIF(Matches!$C$3:$C$169,'Predicted Ranks'!$A54,Matches!$S$3:$S$169)+SUMIF(Matches!$D$3:$D$169,'Predicted Ranks'!$A54,Matches!$S$3:$S$169)+SUMIF(Matches!$E$3:$E$169,'Predicted Ranks'!$A54,Matches!$S$3:$S$169)+SUMIF(Matches!$F$3:$F$169,'Predicted Ranks'!$A54,Matches!$W$3:$W$169)+SUMIF(Matches!$G$3:$G$169,'Predicted Ranks'!$A54,Matches!$W$3:$W$169)+SUMIF(Matches!$H$3:$H$169,'Predicted Ranks'!$A54,Matches!$W$3:$W$169)</f>
        <v>308.29921299844102</v>
      </c>
      <c r="E54" s="6">
        <f>SUMIF(Matches!$C$3:$C$169,'Predicted Ranks'!$A54,Matches!$Q$3:$Q$169)+SUMIF(Matches!$D$3:$D$169,'Predicted Ranks'!$A54,Matches!$Q$3:$Q$169)+SUMIF(Matches!$E$3:$E$169,'Predicted Ranks'!$A54,Matches!$Q$3:$Q$169)+SUMIF(Matches!$F$3:$F$169,'Predicted Ranks'!$A54,Matches!$U$3:$U$169)+SUMIF(Matches!$G$3:$G$169,'Predicted Ranks'!$A54,Matches!$U$3:$U$169)+SUMIF(Matches!$H$3:$H$169,'Predicted Ranks'!$A54,Matches!$U$3:$U$169)</f>
        <v>601.37769992010487</v>
      </c>
      <c r="F54" s="6">
        <f>SUMIF(Matches!$C$3:$C$169,'Predicted Ranks'!$A54,Matches!$R$3:$R$169)+SUMIF(Matches!$D$3:$D$169,'Predicted Ranks'!$A54,Matches!$R$3:$R$169)+SUMIF(Matches!$E$3:$E$169,'Predicted Ranks'!$A54,Matches!$R$3:$R$169)+SUMIF(Matches!$F$3:$F$169,'Predicted Ranks'!$A54,Matches!$V$3:$V$169)+SUMIF(Matches!$G$3:$G$169,'Predicted Ranks'!$A54,Matches!$V$3:$V$169)+SUMIF(Matches!$H$3:$H$169,'Predicted Ranks'!$A54,Matches!$V$3:$V$169)</f>
        <v>387.04183186517309</v>
      </c>
      <c r="G54" s="6">
        <f>SUMIF(Matches!$C$3:$C$169,'Predicted Ranks'!$A54,Matches!$T$3:$T$169)+SUMIF(Matches!$D$3:$D$169,'Predicted Ranks'!$A54,Matches!$T$3:$T$169)+SUMIF(Matches!$E$3:$E$169,'Predicted Ranks'!$A54,Matches!$T$3:$T$169)+SUMIF(Matches!$F$3:$F$169,'Predicted Ranks'!$A54,Matches!$X$3:$X$169)+SUMIF(Matches!$G$3:$G$169,'Predicted Ranks'!$A54,Matches!$X$3:$X$169)+SUMIF(Matches!$H$3:$H$169,'Predicted Ranks'!$A54,Matches!$X$3:$X$169)</f>
        <v>232.77524916138117</v>
      </c>
      <c r="H54" s="19">
        <v>2500</v>
      </c>
      <c r="I54" s="19">
        <v>5</v>
      </c>
      <c r="J54" s="19">
        <v>5</v>
      </c>
      <c r="K54" s="6">
        <v>377.22616092421009</v>
      </c>
      <c r="L54" s="6">
        <v>435.14947439475702</v>
      </c>
      <c r="M54" s="6">
        <v>470.77121125576411</v>
      </c>
      <c r="N54" s="6">
        <v>202.99583690687632</v>
      </c>
    </row>
    <row r="55" spans="1:14">
      <c r="A55" s="19">
        <v>1086</v>
      </c>
      <c r="B55" s="19">
        <f>SUMIF(Results!C$4:C$169,'Predicted Ranks'!A55,Results!$P$4:P$169)+SUMIF(Results!D$4:D$169,'Predicted Ranks'!A55,Results!$P$4:P$169)+SUMIF(Results!E$4:E$169,'Predicted Ranks'!A55,Results!$P$4:P$169)+SUMIF(Results!F$4:F$169,'Predicted Ranks'!A55,Results!$Q$4:Q$169)+SUMIF(Results!G$4:G$169,'Predicted Ranks'!A55,Results!$Q$4:Q$169)+SUMIF(Results!H$4:H$169,'Predicted Ranks'!A55,Results!$Q$4:Q$169)</f>
        <v>5</v>
      </c>
      <c r="C55" s="19">
        <f>SUMIF(Results!C$4:C$169,'Predicted Ranks'!A55,Results!$Q$4:Q$169)+SUMIF(Results!D$4:D$169,'Predicted Ranks'!A55,Results!$Q$4:Q$169)+SUMIF(Results!E$4:E$169,'Predicted Ranks'!A55,Results!$Q$4:Q$169)+SUMIF(Results!F$4:F$169,'Predicted Ranks'!A55,Results!$P$4:P$169)+SUMIF(Results!G$4:G$169,'Predicted Ranks'!A55,Results!$P$4:P$169)+SUMIF(Results!H$4:H$169,'Predicted Ranks'!A55,Results!$P$4:P$169)</f>
        <v>5</v>
      </c>
      <c r="D55" s="6">
        <f>SUMIF(Matches!$C$3:$C$169,'Predicted Ranks'!$A55,Matches!$S$3:$S$169)+SUMIF(Matches!$D$3:$D$169,'Predicted Ranks'!$A55,Matches!$S$3:$S$169)+SUMIF(Matches!$E$3:$E$169,'Predicted Ranks'!$A55,Matches!$S$3:$S$169)+SUMIF(Matches!$F$3:$F$169,'Predicted Ranks'!$A55,Matches!$W$3:$W$169)+SUMIF(Matches!$G$3:$G$169,'Predicted Ranks'!$A55,Matches!$W$3:$W$169)+SUMIF(Matches!$H$3:$H$169,'Predicted Ranks'!$A55,Matches!$W$3:$W$169)</f>
        <v>416.71208146062583</v>
      </c>
      <c r="E55" s="6">
        <f>SUMIF(Matches!$C$3:$C$169,'Predicted Ranks'!$A55,Matches!$Q$3:$Q$169)+SUMIF(Matches!$D$3:$D$169,'Predicted Ranks'!$A55,Matches!$Q$3:$Q$169)+SUMIF(Matches!$E$3:$E$169,'Predicted Ranks'!$A55,Matches!$Q$3:$Q$169)+SUMIF(Matches!$F$3:$F$169,'Predicted Ranks'!$A55,Matches!$U$3:$U$169)+SUMIF(Matches!$G$3:$G$169,'Predicted Ranks'!$A55,Matches!$U$3:$U$169)+SUMIF(Matches!$H$3:$H$169,'Predicted Ranks'!$A55,Matches!$U$3:$U$169)</f>
        <v>442.05540691840127</v>
      </c>
      <c r="F55" s="6">
        <f>SUMIF(Matches!$C$3:$C$169,'Predicted Ranks'!$A55,Matches!$R$3:$R$169)+SUMIF(Matches!$D$3:$D$169,'Predicted Ranks'!$A55,Matches!$R$3:$R$169)+SUMIF(Matches!$E$3:$E$169,'Predicted Ranks'!$A55,Matches!$R$3:$R$169)+SUMIF(Matches!$F$3:$F$169,'Predicted Ranks'!$A55,Matches!$V$3:$V$169)+SUMIF(Matches!$G$3:$G$169,'Predicted Ranks'!$A55,Matches!$V$3:$V$169)+SUMIF(Matches!$H$3:$H$169,'Predicted Ranks'!$A55,Matches!$V$3:$V$169)</f>
        <v>540.14836007833946</v>
      </c>
      <c r="G55" s="6">
        <f>SUMIF(Matches!$C$3:$C$169,'Predicted Ranks'!$A55,Matches!$T$3:$T$169)+SUMIF(Matches!$D$3:$D$169,'Predicted Ranks'!$A55,Matches!$T$3:$T$169)+SUMIF(Matches!$E$3:$E$169,'Predicted Ranks'!$A55,Matches!$T$3:$T$169)+SUMIF(Matches!$F$3:$F$169,'Predicted Ranks'!$A55,Matches!$X$3:$X$169)+SUMIF(Matches!$G$3:$G$169,'Predicted Ranks'!$A55,Matches!$X$3:$X$169)+SUMIF(Matches!$H$3:$H$169,'Predicted Ranks'!$A55,Matches!$X$3:$X$169)</f>
        <v>229.78861070337348</v>
      </c>
      <c r="H55" s="19">
        <v>2341</v>
      </c>
      <c r="I55" s="19">
        <v>5</v>
      </c>
      <c r="J55" s="19">
        <v>5</v>
      </c>
      <c r="K55" s="6">
        <v>350.8124699877385</v>
      </c>
      <c r="L55" s="6">
        <v>429.82292520891406</v>
      </c>
      <c r="M55" s="6">
        <v>627.79025906407219</v>
      </c>
      <c r="N55" s="6">
        <v>280.40842068822582</v>
      </c>
    </row>
    <row r="56" spans="1:14">
      <c r="A56" s="19">
        <v>2996</v>
      </c>
      <c r="B56" s="19">
        <f>SUMIF(Results!C$4:C$169,'Predicted Ranks'!A56,Results!$P$4:P$169)+SUMIF(Results!D$4:D$169,'Predicted Ranks'!A56,Results!$P$4:P$169)+SUMIF(Results!E$4:E$169,'Predicted Ranks'!A56,Results!$P$4:P$169)+SUMIF(Results!F$4:F$169,'Predicted Ranks'!A56,Results!$Q$4:Q$169)+SUMIF(Results!G$4:G$169,'Predicted Ranks'!A56,Results!$Q$4:Q$169)+SUMIF(Results!H$4:H$169,'Predicted Ranks'!A56,Results!$Q$4:Q$169)</f>
        <v>3</v>
      </c>
      <c r="C56" s="19">
        <f>SUMIF(Results!C$4:C$169,'Predicted Ranks'!A56,Results!$Q$4:Q$169)+SUMIF(Results!D$4:D$169,'Predicted Ranks'!A56,Results!$Q$4:Q$169)+SUMIF(Results!E$4:E$169,'Predicted Ranks'!A56,Results!$Q$4:Q$169)+SUMIF(Results!F$4:F$169,'Predicted Ranks'!A56,Results!$P$4:P$169)+SUMIF(Results!G$4:G$169,'Predicted Ranks'!A56,Results!$P$4:P$169)+SUMIF(Results!H$4:H$169,'Predicted Ranks'!A56,Results!$P$4:P$169)</f>
        <v>7</v>
      </c>
      <c r="D56" s="6">
        <f>SUMIF(Matches!$C$3:$C$169,'Predicted Ranks'!$A56,Matches!$S$3:$S$169)+SUMIF(Matches!$D$3:$D$169,'Predicted Ranks'!$A56,Matches!$S$3:$S$169)+SUMIF(Matches!$E$3:$E$169,'Predicted Ranks'!$A56,Matches!$S$3:$S$169)+SUMIF(Matches!$F$3:$F$169,'Predicted Ranks'!$A56,Matches!$W$3:$W$169)+SUMIF(Matches!$G$3:$G$169,'Predicted Ranks'!$A56,Matches!$W$3:$W$169)+SUMIF(Matches!$H$3:$H$169,'Predicted Ranks'!$A56,Matches!$W$3:$W$169)</f>
        <v>464.1432804343375</v>
      </c>
      <c r="E56" s="6">
        <f>SUMIF(Matches!$C$3:$C$169,'Predicted Ranks'!$A56,Matches!$Q$3:$Q$169)+SUMIF(Matches!$D$3:$D$169,'Predicted Ranks'!$A56,Matches!$Q$3:$Q$169)+SUMIF(Matches!$E$3:$E$169,'Predicted Ranks'!$A56,Matches!$Q$3:$Q$169)+SUMIF(Matches!$F$3:$F$169,'Predicted Ranks'!$A56,Matches!$U$3:$U$169)+SUMIF(Matches!$G$3:$G$169,'Predicted Ranks'!$A56,Matches!$U$3:$U$169)+SUMIF(Matches!$H$3:$H$169,'Predicted Ranks'!$A56,Matches!$U$3:$U$169)</f>
        <v>534.8569315072009</v>
      </c>
      <c r="F56" s="6">
        <f>SUMIF(Matches!$C$3:$C$169,'Predicted Ranks'!$A56,Matches!$R$3:$R$169)+SUMIF(Matches!$D$3:$D$169,'Predicted Ranks'!$A56,Matches!$R$3:$R$169)+SUMIF(Matches!$E$3:$E$169,'Predicted Ranks'!$A56,Matches!$R$3:$R$169)+SUMIF(Matches!$F$3:$F$169,'Predicted Ranks'!$A56,Matches!$V$3:$V$169)+SUMIF(Matches!$G$3:$G$169,'Predicted Ranks'!$A56,Matches!$V$3:$V$169)+SUMIF(Matches!$H$3:$H$169,'Predicted Ranks'!$A56,Matches!$V$3:$V$169)</f>
        <v>460.3745033431228</v>
      </c>
      <c r="G56" s="6">
        <f>SUMIF(Matches!$C$3:$C$169,'Predicted Ranks'!$A56,Matches!$T$3:$T$169)+SUMIF(Matches!$D$3:$D$169,'Predicted Ranks'!$A56,Matches!$T$3:$T$169)+SUMIF(Matches!$E$3:$E$169,'Predicted Ranks'!$A56,Matches!$T$3:$T$169)+SUMIF(Matches!$F$3:$F$169,'Predicted Ranks'!$A56,Matches!$X$3:$X$169)+SUMIF(Matches!$G$3:$G$169,'Predicted Ranks'!$A56,Matches!$X$3:$X$169)+SUMIF(Matches!$H$3:$H$169,'Predicted Ranks'!$A56,Matches!$X$3:$X$169)</f>
        <v>260.58035033187048</v>
      </c>
      <c r="H56" s="19">
        <v>3354</v>
      </c>
      <c r="I56" s="19">
        <v>5</v>
      </c>
      <c r="J56" s="19">
        <v>5</v>
      </c>
      <c r="K56" s="6">
        <v>217.67463758804655</v>
      </c>
      <c r="L56" s="6">
        <v>377.52345752958939</v>
      </c>
      <c r="M56" s="6">
        <v>443.53416805623783</v>
      </c>
      <c r="N56" s="6">
        <v>277.89859437181622</v>
      </c>
    </row>
    <row r="57" spans="1:14">
      <c r="A57" s="19">
        <v>2655</v>
      </c>
      <c r="B57" s="19">
        <f>SUMIF(Results!C$4:C$169,'Predicted Ranks'!A57,Results!$P$4:P$169)+SUMIF(Results!D$4:D$169,'Predicted Ranks'!A57,Results!$P$4:P$169)+SUMIF(Results!E$4:E$169,'Predicted Ranks'!A57,Results!$P$4:P$169)+SUMIF(Results!F$4:F$169,'Predicted Ranks'!A57,Results!$Q$4:Q$169)+SUMIF(Results!G$4:G$169,'Predicted Ranks'!A57,Results!$Q$4:Q$169)+SUMIF(Results!H$4:H$169,'Predicted Ranks'!A57,Results!$Q$4:Q$169)</f>
        <v>4</v>
      </c>
      <c r="C57" s="19">
        <f>SUMIF(Results!C$4:C$169,'Predicted Ranks'!A57,Results!$Q$4:Q$169)+SUMIF(Results!D$4:D$169,'Predicted Ranks'!A57,Results!$Q$4:Q$169)+SUMIF(Results!E$4:E$169,'Predicted Ranks'!A57,Results!$Q$4:Q$169)+SUMIF(Results!F$4:F$169,'Predicted Ranks'!A57,Results!$P$4:P$169)+SUMIF(Results!G$4:G$169,'Predicted Ranks'!A57,Results!$P$4:P$169)+SUMIF(Results!H$4:H$169,'Predicted Ranks'!A57,Results!$P$4:P$169)</f>
        <v>6</v>
      </c>
      <c r="D57" s="6">
        <f>SUMIF(Matches!$C$3:$C$169,'Predicted Ranks'!$A57,Matches!$S$3:$S$169)+SUMIF(Matches!$D$3:$D$169,'Predicted Ranks'!$A57,Matches!$S$3:$S$169)+SUMIF(Matches!$E$3:$E$169,'Predicted Ranks'!$A57,Matches!$S$3:$S$169)+SUMIF(Matches!$F$3:$F$169,'Predicted Ranks'!$A57,Matches!$W$3:$W$169)+SUMIF(Matches!$G$3:$G$169,'Predicted Ranks'!$A57,Matches!$W$3:$W$169)+SUMIF(Matches!$H$3:$H$169,'Predicted Ranks'!$A57,Matches!$W$3:$W$169)</f>
        <v>432.81795075821827</v>
      </c>
      <c r="E57" s="6">
        <f>SUMIF(Matches!$C$3:$C$169,'Predicted Ranks'!$A57,Matches!$Q$3:$Q$169)+SUMIF(Matches!$D$3:$D$169,'Predicted Ranks'!$A57,Matches!$Q$3:$Q$169)+SUMIF(Matches!$E$3:$E$169,'Predicted Ranks'!$A57,Matches!$Q$3:$Q$169)+SUMIF(Matches!$F$3:$F$169,'Predicted Ranks'!$A57,Matches!$U$3:$U$169)+SUMIF(Matches!$G$3:$G$169,'Predicted Ranks'!$A57,Matches!$U$3:$U$169)+SUMIF(Matches!$H$3:$H$169,'Predicted Ranks'!$A57,Matches!$U$3:$U$169)</f>
        <v>434.19872022439949</v>
      </c>
      <c r="F57" s="6">
        <f>SUMIF(Matches!$C$3:$C$169,'Predicted Ranks'!$A57,Matches!$R$3:$R$169)+SUMIF(Matches!$D$3:$D$169,'Predicted Ranks'!$A57,Matches!$R$3:$R$169)+SUMIF(Matches!$E$3:$E$169,'Predicted Ranks'!$A57,Matches!$R$3:$R$169)+SUMIF(Matches!$F$3:$F$169,'Predicted Ranks'!$A57,Matches!$V$3:$V$169)+SUMIF(Matches!$G$3:$G$169,'Predicted Ranks'!$A57,Matches!$V$3:$V$169)+SUMIF(Matches!$H$3:$H$169,'Predicted Ranks'!$A57,Matches!$V$3:$V$169)</f>
        <v>429.76335713058313</v>
      </c>
      <c r="G57" s="6">
        <f>SUMIF(Matches!$C$3:$C$169,'Predicted Ranks'!$A57,Matches!$T$3:$T$169)+SUMIF(Matches!$D$3:$D$169,'Predicted Ranks'!$A57,Matches!$T$3:$T$169)+SUMIF(Matches!$E$3:$E$169,'Predicted Ranks'!$A57,Matches!$T$3:$T$169)+SUMIF(Matches!$F$3:$F$169,'Predicted Ranks'!$A57,Matches!$X$3:$X$169)+SUMIF(Matches!$G$3:$G$169,'Predicted Ranks'!$A57,Matches!$X$3:$X$169)+SUMIF(Matches!$H$3:$H$169,'Predicted Ranks'!$A57,Matches!$X$3:$X$169)</f>
        <v>239.05891934272154</v>
      </c>
      <c r="H57" s="19">
        <v>319</v>
      </c>
      <c r="I57" s="19">
        <v>4</v>
      </c>
      <c r="J57" s="19">
        <v>6</v>
      </c>
      <c r="K57" s="6">
        <v>516.55586620397571</v>
      </c>
      <c r="L57" s="6">
        <v>349.59760290966432</v>
      </c>
      <c r="M57" s="6">
        <v>561.72609508014989</v>
      </c>
      <c r="N57" s="6">
        <v>298.50837964238309</v>
      </c>
    </row>
    <row r="58" spans="1:14">
      <c r="A58" s="19">
        <v>2341</v>
      </c>
      <c r="B58" s="19">
        <f>SUMIF(Results!C$4:C$169,'Predicted Ranks'!A58,Results!$P$4:P$169)+SUMIF(Results!D$4:D$169,'Predicted Ranks'!A58,Results!$P$4:P$169)+SUMIF(Results!E$4:E$169,'Predicted Ranks'!A58,Results!$P$4:P$169)+SUMIF(Results!F$4:F$169,'Predicted Ranks'!A58,Results!$Q$4:Q$169)+SUMIF(Results!G$4:G$169,'Predicted Ranks'!A58,Results!$Q$4:Q$169)+SUMIF(Results!H$4:H$169,'Predicted Ranks'!A58,Results!$Q$4:Q$169)</f>
        <v>5</v>
      </c>
      <c r="C58" s="19">
        <f>SUMIF(Results!C$4:C$169,'Predicted Ranks'!A58,Results!$Q$4:Q$169)+SUMIF(Results!D$4:D$169,'Predicted Ranks'!A58,Results!$Q$4:Q$169)+SUMIF(Results!E$4:E$169,'Predicted Ranks'!A58,Results!$Q$4:Q$169)+SUMIF(Results!F$4:F$169,'Predicted Ranks'!A58,Results!$P$4:P$169)+SUMIF(Results!G$4:G$169,'Predicted Ranks'!A58,Results!$P$4:P$169)+SUMIF(Results!H$4:H$169,'Predicted Ranks'!A58,Results!$P$4:P$169)</f>
        <v>5</v>
      </c>
      <c r="D58" s="6">
        <f>SUMIF(Matches!$C$3:$C$169,'Predicted Ranks'!$A58,Matches!$S$3:$S$169)+SUMIF(Matches!$D$3:$D$169,'Predicted Ranks'!$A58,Matches!$S$3:$S$169)+SUMIF(Matches!$E$3:$E$169,'Predicted Ranks'!$A58,Matches!$S$3:$S$169)+SUMIF(Matches!$F$3:$F$169,'Predicted Ranks'!$A58,Matches!$W$3:$W$169)+SUMIF(Matches!$G$3:$G$169,'Predicted Ranks'!$A58,Matches!$W$3:$W$169)+SUMIF(Matches!$H$3:$H$169,'Predicted Ranks'!$A58,Matches!$W$3:$W$169)</f>
        <v>350.8124699877385</v>
      </c>
      <c r="E58" s="6">
        <f>SUMIF(Matches!$C$3:$C$169,'Predicted Ranks'!$A58,Matches!$Q$3:$Q$169)+SUMIF(Matches!$D$3:$D$169,'Predicted Ranks'!$A58,Matches!$Q$3:$Q$169)+SUMIF(Matches!$E$3:$E$169,'Predicted Ranks'!$A58,Matches!$Q$3:$Q$169)+SUMIF(Matches!$F$3:$F$169,'Predicted Ranks'!$A58,Matches!$U$3:$U$169)+SUMIF(Matches!$G$3:$G$169,'Predicted Ranks'!$A58,Matches!$U$3:$U$169)+SUMIF(Matches!$H$3:$H$169,'Predicted Ranks'!$A58,Matches!$U$3:$U$169)</f>
        <v>429.82292520891406</v>
      </c>
      <c r="F58" s="6">
        <f>SUMIF(Matches!$C$3:$C$169,'Predicted Ranks'!$A58,Matches!$R$3:$R$169)+SUMIF(Matches!$D$3:$D$169,'Predicted Ranks'!$A58,Matches!$R$3:$R$169)+SUMIF(Matches!$E$3:$E$169,'Predicted Ranks'!$A58,Matches!$R$3:$R$169)+SUMIF(Matches!$F$3:$F$169,'Predicted Ranks'!$A58,Matches!$V$3:$V$169)+SUMIF(Matches!$G$3:$G$169,'Predicted Ranks'!$A58,Matches!$V$3:$V$169)+SUMIF(Matches!$H$3:$H$169,'Predicted Ranks'!$A58,Matches!$V$3:$V$169)</f>
        <v>627.79025906407219</v>
      </c>
      <c r="G58" s="6">
        <f>SUMIF(Matches!$C$3:$C$169,'Predicted Ranks'!$A58,Matches!$T$3:$T$169)+SUMIF(Matches!$D$3:$D$169,'Predicted Ranks'!$A58,Matches!$T$3:$T$169)+SUMIF(Matches!$E$3:$E$169,'Predicted Ranks'!$A58,Matches!$T$3:$T$169)+SUMIF(Matches!$F$3:$F$169,'Predicted Ranks'!$A58,Matches!$X$3:$X$169)+SUMIF(Matches!$G$3:$G$169,'Predicted Ranks'!$A58,Matches!$X$3:$X$169)+SUMIF(Matches!$H$3:$H$169,'Predicted Ranks'!$A58,Matches!$X$3:$X$169)</f>
        <v>280.40842068822582</v>
      </c>
      <c r="H58" s="19">
        <v>4296</v>
      </c>
      <c r="I58" s="19">
        <v>4</v>
      </c>
      <c r="J58" s="19">
        <v>6</v>
      </c>
      <c r="K58" s="6">
        <v>460.60953690031931</v>
      </c>
      <c r="L58" s="6">
        <v>425.58285367211602</v>
      </c>
      <c r="M58" s="6">
        <v>422.10848248258816</v>
      </c>
      <c r="N58" s="6">
        <v>244.62103197655682</v>
      </c>
    </row>
    <row r="59" spans="1:14">
      <c r="A59" s="19">
        <v>4930</v>
      </c>
      <c r="B59" s="19">
        <f>SUMIF(Results!C$4:C$169,'Predicted Ranks'!A59,Results!$P$4:P$169)+SUMIF(Results!D$4:D$169,'Predicted Ranks'!A59,Results!$P$4:P$169)+SUMIF(Results!E$4:E$169,'Predicted Ranks'!A59,Results!$P$4:P$169)+SUMIF(Results!F$4:F$169,'Predicted Ranks'!A59,Results!$Q$4:Q$169)+SUMIF(Results!G$4:G$169,'Predicted Ranks'!A59,Results!$Q$4:Q$169)+SUMIF(Results!H$4:H$169,'Predicted Ranks'!A59,Results!$Q$4:Q$169)</f>
        <v>2</v>
      </c>
      <c r="C59" s="19">
        <f>SUMIF(Results!C$4:C$169,'Predicted Ranks'!A59,Results!$Q$4:Q$169)+SUMIF(Results!D$4:D$169,'Predicted Ranks'!A59,Results!$Q$4:Q$169)+SUMIF(Results!E$4:E$169,'Predicted Ranks'!A59,Results!$Q$4:Q$169)+SUMIF(Results!F$4:F$169,'Predicted Ranks'!A59,Results!$P$4:P$169)+SUMIF(Results!G$4:G$169,'Predicted Ranks'!A59,Results!$P$4:P$169)+SUMIF(Results!H$4:H$169,'Predicted Ranks'!A59,Results!$P$4:P$169)</f>
        <v>8</v>
      </c>
      <c r="D59" s="6">
        <f>SUMIF(Matches!$C$3:$C$169,'Predicted Ranks'!$A59,Matches!$S$3:$S$169)+SUMIF(Matches!$D$3:$D$169,'Predicted Ranks'!$A59,Matches!$S$3:$S$169)+SUMIF(Matches!$E$3:$E$169,'Predicted Ranks'!$A59,Matches!$S$3:$S$169)+SUMIF(Matches!$F$3:$F$169,'Predicted Ranks'!$A59,Matches!$W$3:$W$169)+SUMIF(Matches!$G$3:$G$169,'Predicted Ranks'!$A59,Matches!$W$3:$W$169)+SUMIF(Matches!$H$3:$H$169,'Predicted Ranks'!$A59,Matches!$W$3:$W$169)</f>
        <v>448.11455215578451</v>
      </c>
      <c r="E59" s="6">
        <f>SUMIF(Matches!$C$3:$C$169,'Predicted Ranks'!$A59,Matches!$Q$3:$Q$169)+SUMIF(Matches!$D$3:$D$169,'Predicted Ranks'!$A59,Matches!$Q$3:$Q$169)+SUMIF(Matches!$E$3:$E$169,'Predicted Ranks'!$A59,Matches!$Q$3:$Q$169)+SUMIF(Matches!$F$3:$F$169,'Predicted Ranks'!$A59,Matches!$U$3:$U$169)+SUMIF(Matches!$G$3:$G$169,'Predicted Ranks'!$A59,Matches!$U$3:$U$169)+SUMIF(Matches!$H$3:$H$169,'Predicted Ranks'!$A59,Matches!$U$3:$U$169)</f>
        <v>511.87307682739799</v>
      </c>
      <c r="F59" s="6">
        <f>SUMIF(Matches!$C$3:$C$169,'Predicted Ranks'!$A59,Matches!$R$3:$R$169)+SUMIF(Matches!$D$3:$D$169,'Predicted Ranks'!$A59,Matches!$R$3:$R$169)+SUMIF(Matches!$E$3:$E$169,'Predicted Ranks'!$A59,Matches!$R$3:$R$169)+SUMIF(Matches!$F$3:$F$169,'Predicted Ranks'!$A59,Matches!$V$3:$V$169)+SUMIF(Matches!$G$3:$G$169,'Predicted Ranks'!$A59,Matches!$V$3:$V$169)+SUMIF(Matches!$H$3:$H$169,'Predicted Ranks'!$A59,Matches!$V$3:$V$169)</f>
        <v>181.68547094221216</v>
      </c>
      <c r="G59" s="6">
        <f>SUMIF(Matches!$C$3:$C$169,'Predicted Ranks'!$A59,Matches!$T$3:$T$169)+SUMIF(Matches!$D$3:$D$169,'Predicted Ranks'!$A59,Matches!$T$3:$T$169)+SUMIF(Matches!$E$3:$E$169,'Predicted Ranks'!$A59,Matches!$T$3:$T$169)+SUMIF(Matches!$F$3:$F$169,'Predicted Ranks'!$A59,Matches!$X$3:$X$169)+SUMIF(Matches!$G$3:$G$169,'Predicted Ranks'!$A59,Matches!$X$3:$X$169)+SUMIF(Matches!$H$3:$H$169,'Predicted Ranks'!$A59,Matches!$X$3:$X$169)</f>
        <v>262.04682959935332</v>
      </c>
      <c r="H59" s="19">
        <v>4547</v>
      </c>
      <c r="I59" s="19">
        <v>4</v>
      </c>
      <c r="J59" s="19">
        <v>6</v>
      </c>
      <c r="K59" s="6">
        <v>441.86251362021721</v>
      </c>
      <c r="L59" s="6">
        <v>437.47878219443669</v>
      </c>
      <c r="M59" s="6">
        <v>226.33767018313131</v>
      </c>
      <c r="N59" s="6">
        <v>209.05331805945286</v>
      </c>
    </row>
    <row r="60" spans="1:14">
      <c r="A60" s="19">
        <v>1939</v>
      </c>
      <c r="B60" s="19">
        <f>SUMIF(Results!C$4:C$169,'Predicted Ranks'!A60,Results!$P$4:P$169)+SUMIF(Results!D$4:D$169,'Predicted Ranks'!A60,Results!$P$4:P$169)+SUMIF(Results!E$4:E$169,'Predicted Ranks'!A60,Results!$P$4:P$169)+SUMIF(Results!F$4:F$169,'Predicted Ranks'!A60,Results!$Q$4:Q$169)+SUMIF(Results!G$4:G$169,'Predicted Ranks'!A60,Results!$Q$4:Q$169)+SUMIF(Results!H$4:H$169,'Predicted Ranks'!A60,Results!$Q$4:Q$169)</f>
        <v>4</v>
      </c>
      <c r="C60" s="19">
        <f>SUMIF(Results!C$4:C$169,'Predicted Ranks'!A60,Results!$Q$4:Q$169)+SUMIF(Results!D$4:D$169,'Predicted Ranks'!A60,Results!$Q$4:Q$169)+SUMIF(Results!E$4:E$169,'Predicted Ranks'!A60,Results!$Q$4:Q$169)+SUMIF(Results!F$4:F$169,'Predicted Ranks'!A60,Results!$P$4:P$169)+SUMIF(Results!G$4:G$169,'Predicted Ranks'!A60,Results!$P$4:P$169)+SUMIF(Results!H$4:H$169,'Predicted Ranks'!A60,Results!$P$4:P$169)</f>
        <v>5</v>
      </c>
      <c r="D60" s="6">
        <f>SUMIF(Matches!$C$3:$C$169,'Predicted Ranks'!$A60,Matches!$S$3:$S$169)+SUMIF(Matches!$D$3:$D$169,'Predicted Ranks'!$A60,Matches!$S$3:$S$169)+SUMIF(Matches!$E$3:$E$169,'Predicted Ranks'!$A60,Matches!$S$3:$S$169)+SUMIF(Matches!$F$3:$F$169,'Predicted Ranks'!$A60,Matches!$W$3:$W$169)+SUMIF(Matches!$G$3:$G$169,'Predicted Ranks'!$A60,Matches!$W$3:$W$169)+SUMIF(Matches!$H$3:$H$169,'Predicted Ranks'!$A60,Matches!$W$3:$W$169)</f>
        <v>361.15941013353336</v>
      </c>
      <c r="E60" s="6">
        <f>SUMIF(Matches!$C$3:$C$169,'Predicted Ranks'!$A60,Matches!$Q$3:$Q$169)+SUMIF(Matches!$D$3:$D$169,'Predicted Ranks'!$A60,Matches!$Q$3:$Q$169)+SUMIF(Matches!$E$3:$E$169,'Predicted Ranks'!$A60,Matches!$Q$3:$Q$169)+SUMIF(Matches!$F$3:$F$169,'Predicted Ranks'!$A60,Matches!$U$3:$U$169)+SUMIF(Matches!$G$3:$G$169,'Predicted Ranks'!$A60,Matches!$U$3:$U$169)+SUMIF(Matches!$H$3:$H$169,'Predicted Ranks'!$A60,Matches!$U$3:$U$169)</f>
        <v>366.8859624810496</v>
      </c>
      <c r="F60" s="6">
        <f>SUMIF(Matches!$C$3:$C$169,'Predicted Ranks'!$A60,Matches!$R$3:$R$169)+SUMIF(Matches!$D$3:$D$169,'Predicted Ranks'!$A60,Matches!$R$3:$R$169)+SUMIF(Matches!$E$3:$E$169,'Predicted Ranks'!$A60,Matches!$R$3:$R$169)+SUMIF(Matches!$F$3:$F$169,'Predicted Ranks'!$A60,Matches!$V$3:$V$169)+SUMIF(Matches!$G$3:$G$169,'Predicted Ranks'!$A60,Matches!$V$3:$V$169)+SUMIF(Matches!$H$3:$H$169,'Predicted Ranks'!$A60,Matches!$V$3:$V$169)</f>
        <v>349.75956137300165</v>
      </c>
      <c r="G60" s="6">
        <f>SUMIF(Matches!$C$3:$C$169,'Predicted Ranks'!$A60,Matches!$T$3:$T$169)+SUMIF(Matches!$D$3:$D$169,'Predicted Ranks'!$A60,Matches!$T$3:$T$169)+SUMIF(Matches!$E$3:$E$169,'Predicted Ranks'!$A60,Matches!$T$3:$T$169)+SUMIF(Matches!$F$3:$F$169,'Predicted Ranks'!$A60,Matches!$X$3:$X$169)+SUMIF(Matches!$G$3:$G$169,'Predicted Ranks'!$A60,Matches!$X$3:$X$169)+SUMIF(Matches!$H$3:$H$169,'Predicted Ranks'!$A60,Matches!$X$3:$X$169)</f>
        <v>211.36857137682705</v>
      </c>
      <c r="H60" s="19">
        <v>2655</v>
      </c>
      <c r="I60" s="19">
        <v>4</v>
      </c>
      <c r="J60" s="19">
        <v>6</v>
      </c>
      <c r="K60" s="6">
        <v>432.81795075821827</v>
      </c>
      <c r="L60" s="6">
        <v>434.19872022439949</v>
      </c>
      <c r="M60" s="6">
        <v>429.76335713058313</v>
      </c>
      <c r="N60" s="6">
        <v>239.05891934272154</v>
      </c>
    </row>
    <row r="61" spans="1:14">
      <c r="A61" s="19">
        <v>3959</v>
      </c>
      <c r="B61" s="19">
        <f>SUMIF(Results!C$4:C$169,'Predicted Ranks'!A61,Results!$P$4:P$169)+SUMIF(Results!D$4:D$169,'Predicted Ranks'!A61,Results!$P$4:P$169)+SUMIF(Results!E$4:E$169,'Predicted Ranks'!A61,Results!$P$4:P$169)+SUMIF(Results!F$4:F$169,'Predicted Ranks'!A61,Results!$Q$4:Q$169)+SUMIF(Results!G$4:G$169,'Predicted Ranks'!A61,Results!$Q$4:Q$169)+SUMIF(Results!H$4:H$169,'Predicted Ranks'!A61,Results!$Q$4:Q$169)</f>
        <v>2</v>
      </c>
      <c r="C61" s="19">
        <f>SUMIF(Results!C$4:C$169,'Predicted Ranks'!A61,Results!$Q$4:Q$169)+SUMIF(Results!D$4:D$169,'Predicted Ranks'!A61,Results!$Q$4:Q$169)+SUMIF(Results!E$4:E$169,'Predicted Ranks'!A61,Results!$Q$4:Q$169)+SUMIF(Results!F$4:F$169,'Predicted Ranks'!A61,Results!$P$4:P$169)+SUMIF(Results!G$4:G$169,'Predicted Ranks'!A61,Results!$P$4:P$169)+SUMIF(Results!H$4:H$169,'Predicted Ranks'!A61,Results!$P$4:P$169)</f>
        <v>8</v>
      </c>
      <c r="D61" s="6">
        <f>SUMIF(Matches!$C$3:$C$169,'Predicted Ranks'!$A61,Matches!$S$3:$S$169)+SUMIF(Matches!$D$3:$D$169,'Predicted Ranks'!$A61,Matches!$S$3:$S$169)+SUMIF(Matches!$E$3:$E$169,'Predicted Ranks'!$A61,Matches!$S$3:$S$169)+SUMIF(Matches!$F$3:$F$169,'Predicted Ranks'!$A61,Matches!$W$3:$W$169)+SUMIF(Matches!$G$3:$G$169,'Predicted Ranks'!$A61,Matches!$W$3:$W$169)+SUMIF(Matches!$H$3:$H$169,'Predicted Ranks'!$A61,Matches!$W$3:$W$169)</f>
        <v>295.83670167301426</v>
      </c>
      <c r="E61" s="6">
        <f>SUMIF(Matches!$C$3:$C$169,'Predicted Ranks'!$A61,Matches!$Q$3:$Q$169)+SUMIF(Matches!$D$3:$D$169,'Predicted Ranks'!$A61,Matches!$Q$3:$Q$169)+SUMIF(Matches!$E$3:$E$169,'Predicted Ranks'!$A61,Matches!$Q$3:$Q$169)+SUMIF(Matches!$F$3:$F$169,'Predicted Ranks'!$A61,Matches!$U$3:$U$169)+SUMIF(Matches!$G$3:$G$169,'Predicted Ranks'!$A61,Matches!$U$3:$U$169)+SUMIF(Matches!$H$3:$H$169,'Predicted Ranks'!$A61,Matches!$U$3:$U$169)</f>
        <v>424.21611348735382</v>
      </c>
      <c r="F61" s="6">
        <f>SUMIF(Matches!$C$3:$C$169,'Predicted Ranks'!$A61,Matches!$R$3:$R$169)+SUMIF(Matches!$D$3:$D$169,'Predicted Ranks'!$A61,Matches!$R$3:$R$169)+SUMIF(Matches!$E$3:$E$169,'Predicted Ranks'!$A61,Matches!$R$3:$R$169)+SUMIF(Matches!$F$3:$F$169,'Predicted Ranks'!$A61,Matches!$V$3:$V$169)+SUMIF(Matches!$G$3:$G$169,'Predicted Ranks'!$A61,Matches!$V$3:$V$169)+SUMIF(Matches!$H$3:$H$169,'Predicted Ranks'!$A61,Matches!$V$3:$V$169)</f>
        <v>472.68467200182482</v>
      </c>
      <c r="G61" s="6">
        <f>SUMIF(Matches!$C$3:$C$169,'Predicted Ranks'!$A61,Matches!$T$3:$T$169)+SUMIF(Matches!$D$3:$D$169,'Predicted Ranks'!$A61,Matches!$T$3:$T$169)+SUMIF(Matches!$E$3:$E$169,'Predicted Ranks'!$A61,Matches!$T$3:$T$169)+SUMIF(Matches!$F$3:$F$169,'Predicted Ranks'!$A61,Matches!$X$3:$X$169)+SUMIF(Matches!$G$3:$G$169,'Predicted Ranks'!$A61,Matches!$X$3:$X$169)+SUMIF(Matches!$H$3:$H$169,'Predicted Ranks'!$A61,Matches!$X$3:$X$169)</f>
        <v>283.86535723965795</v>
      </c>
      <c r="H61" s="19">
        <v>422</v>
      </c>
      <c r="I61" s="19">
        <v>4</v>
      </c>
      <c r="J61" s="19">
        <v>6</v>
      </c>
      <c r="K61" s="6">
        <v>432.31508565188267</v>
      </c>
      <c r="L61" s="6">
        <v>413.81092167247942</v>
      </c>
      <c r="M61" s="6">
        <v>320.66425444330383</v>
      </c>
      <c r="N61" s="6">
        <v>246.14043314248272</v>
      </c>
    </row>
    <row r="62" spans="1:14">
      <c r="A62" s="19">
        <v>4778</v>
      </c>
      <c r="B62" s="19">
        <f>SUMIF(Results!C$4:C$169,'Predicted Ranks'!A62,Results!$P$4:P$169)+SUMIF(Results!D$4:D$169,'Predicted Ranks'!A62,Results!$P$4:P$169)+SUMIF(Results!E$4:E$169,'Predicted Ranks'!A62,Results!$P$4:P$169)+SUMIF(Results!F$4:F$169,'Predicted Ranks'!A62,Results!$Q$4:Q$169)+SUMIF(Results!G$4:G$169,'Predicted Ranks'!A62,Results!$Q$4:Q$169)+SUMIF(Results!H$4:H$169,'Predicted Ranks'!A62,Results!$Q$4:Q$169)</f>
        <v>2</v>
      </c>
      <c r="C62" s="19">
        <f>SUMIF(Results!C$4:C$169,'Predicted Ranks'!A62,Results!$Q$4:Q$169)+SUMIF(Results!D$4:D$169,'Predicted Ranks'!A62,Results!$Q$4:Q$169)+SUMIF(Results!E$4:E$169,'Predicted Ranks'!A62,Results!$Q$4:Q$169)+SUMIF(Results!F$4:F$169,'Predicted Ranks'!A62,Results!$P$4:P$169)+SUMIF(Results!G$4:G$169,'Predicted Ranks'!A62,Results!$P$4:P$169)+SUMIF(Results!H$4:H$169,'Predicted Ranks'!A62,Results!$P$4:P$169)</f>
        <v>8</v>
      </c>
      <c r="D62" s="6">
        <f>SUMIF(Matches!$C$3:$C$169,'Predicted Ranks'!$A62,Matches!$S$3:$S$169)+SUMIF(Matches!$D$3:$D$169,'Predicted Ranks'!$A62,Matches!$S$3:$S$169)+SUMIF(Matches!$E$3:$E$169,'Predicted Ranks'!$A62,Matches!$S$3:$S$169)+SUMIF(Matches!$F$3:$F$169,'Predicted Ranks'!$A62,Matches!$W$3:$W$169)+SUMIF(Matches!$G$3:$G$169,'Predicted Ranks'!$A62,Matches!$W$3:$W$169)+SUMIF(Matches!$H$3:$H$169,'Predicted Ranks'!$A62,Matches!$W$3:$W$169)</f>
        <v>277.27226377906948</v>
      </c>
      <c r="E62" s="6">
        <f>SUMIF(Matches!$C$3:$C$169,'Predicted Ranks'!$A62,Matches!$Q$3:$Q$169)+SUMIF(Matches!$D$3:$D$169,'Predicted Ranks'!$A62,Matches!$Q$3:$Q$169)+SUMIF(Matches!$E$3:$E$169,'Predicted Ranks'!$A62,Matches!$Q$3:$Q$169)+SUMIF(Matches!$F$3:$F$169,'Predicted Ranks'!$A62,Matches!$U$3:$U$169)+SUMIF(Matches!$G$3:$G$169,'Predicted Ranks'!$A62,Matches!$U$3:$U$169)+SUMIF(Matches!$H$3:$H$169,'Predicted Ranks'!$A62,Matches!$U$3:$U$169)</f>
        <v>506.88033154476989</v>
      </c>
      <c r="F62" s="6">
        <f>SUMIF(Matches!$C$3:$C$169,'Predicted Ranks'!$A62,Matches!$R$3:$R$169)+SUMIF(Matches!$D$3:$D$169,'Predicted Ranks'!$A62,Matches!$R$3:$R$169)+SUMIF(Matches!$E$3:$E$169,'Predicted Ranks'!$A62,Matches!$R$3:$R$169)+SUMIF(Matches!$F$3:$F$169,'Predicted Ranks'!$A62,Matches!$V$3:$V$169)+SUMIF(Matches!$G$3:$G$169,'Predicted Ranks'!$A62,Matches!$V$3:$V$169)+SUMIF(Matches!$H$3:$H$169,'Predicted Ranks'!$A62,Matches!$V$3:$V$169)</f>
        <v>446.36589506950389</v>
      </c>
      <c r="G62" s="6">
        <f>SUMIF(Matches!$C$3:$C$169,'Predicted Ranks'!$A62,Matches!$T$3:$T$169)+SUMIF(Matches!$D$3:$D$169,'Predicted Ranks'!$A62,Matches!$T$3:$T$169)+SUMIF(Matches!$E$3:$E$169,'Predicted Ranks'!$A62,Matches!$T$3:$T$169)+SUMIF(Matches!$F$3:$F$169,'Predicted Ranks'!$A62,Matches!$X$3:$X$169)+SUMIF(Matches!$G$3:$G$169,'Predicted Ranks'!$A62,Matches!$X$3:$X$169)+SUMIF(Matches!$H$3:$H$169,'Predicted Ranks'!$A62,Matches!$X$3:$X$169)</f>
        <v>271.89102285098539</v>
      </c>
      <c r="H62" s="19">
        <v>5006</v>
      </c>
      <c r="I62" s="19">
        <v>4</v>
      </c>
      <c r="J62" s="19">
        <v>6</v>
      </c>
      <c r="K62" s="6">
        <v>397.12168575381435</v>
      </c>
      <c r="L62" s="6">
        <v>376.98147228526102</v>
      </c>
      <c r="M62" s="6">
        <v>655.02794817518713</v>
      </c>
      <c r="N62" s="6">
        <v>166.63574654421541</v>
      </c>
    </row>
    <row r="63" spans="1:14">
      <c r="A63" s="19">
        <v>5030</v>
      </c>
      <c r="B63" s="19">
        <f>SUMIF(Results!C$4:C$169,'Predicted Ranks'!A63,Results!$P$4:P$169)+SUMIF(Results!D$4:D$169,'Predicted Ranks'!A63,Results!$P$4:P$169)+SUMIF(Results!E$4:E$169,'Predicted Ranks'!A63,Results!$P$4:P$169)+SUMIF(Results!F$4:F$169,'Predicted Ranks'!A63,Results!$Q$4:Q$169)+SUMIF(Results!G$4:G$169,'Predicted Ranks'!A63,Results!$Q$4:Q$169)+SUMIF(Results!H$4:H$169,'Predicted Ranks'!A63,Results!$Q$4:Q$169)</f>
        <v>5</v>
      </c>
      <c r="C63" s="19">
        <f>SUMIF(Results!C$4:C$169,'Predicted Ranks'!A63,Results!$Q$4:Q$169)+SUMIF(Results!D$4:D$169,'Predicted Ranks'!A63,Results!$Q$4:Q$169)+SUMIF(Results!E$4:E$169,'Predicted Ranks'!A63,Results!$Q$4:Q$169)+SUMIF(Results!F$4:F$169,'Predicted Ranks'!A63,Results!$P$4:P$169)+SUMIF(Results!G$4:G$169,'Predicted Ranks'!A63,Results!$P$4:P$169)+SUMIF(Results!H$4:H$169,'Predicted Ranks'!A63,Results!$P$4:P$169)</f>
        <v>5</v>
      </c>
      <c r="D63" s="6">
        <f>SUMIF(Matches!$C$3:$C$169,'Predicted Ranks'!$A63,Matches!$S$3:$S$169)+SUMIF(Matches!$D$3:$D$169,'Predicted Ranks'!$A63,Matches!$S$3:$S$169)+SUMIF(Matches!$E$3:$E$169,'Predicted Ranks'!$A63,Matches!$S$3:$S$169)+SUMIF(Matches!$F$3:$F$169,'Predicted Ranks'!$A63,Matches!$W$3:$W$169)+SUMIF(Matches!$G$3:$G$169,'Predicted Ranks'!$A63,Matches!$W$3:$W$169)+SUMIF(Matches!$H$3:$H$169,'Predicted Ranks'!$A63,Matches!$W$3:$W$169)</f>
        <v>381.05206088408244</v>
      </c>
      <c r="E63" s="6">
        <f>SUMIF(Matches!$C$3:$C$169,'Predicted Ranks'!$A63,Matches!$Q$3:$Q$169)+SUMIF(Matches!$D$3:$D$169,'Predicted Ranks'!$A63,Matches!$Q$3:$Q$169)+SUMIF(Matches!$E$3:$E$169,'Predicted Ranks'!$A63,Matches!$Q$3:$Q$169)+SUMIF(Matches!$F$3:$F$169,'Predicted Ranks'!$A63,Matches!$U$3:$U$169)+SUMIF(Matches!$G$3:$G$169,'Predicted Ranks'!$A63,Matches!$U$3:$U$169)+SUMIF(Matches!$H$3:$H$169,'Predicted Ranks'!$A63,Matches!$U$3:$U$169)</f>
        <v>337.64331545290827</v>
      </c>
      <c r="F63" s="6">
        <f>SUMIF(Matches!$C$3:$C$169,'Predicted Ranks'!$A63,Matches!$R$3:$R$169)+SUMIF(Matches!$D$3:$D$169,'Predicted Ranks'!$A63,Matches!$R$3:$R$169)+SUMIF(Matches!$E$3:$E$169,'Predicted Ranks'!$A63,Matches!$R$3:$R$169)+SUMIF(Matches!$F$3:$F$169,'Predicted Ranks'!$A63,Matches!$V$3:$V$169)+SUMIF(Matches!$G$3:$G$169,'Predicted Ranks'!$A63,Matches!$V$3:$V$169)+SUMIF(Matches!$H$3:$H$169,'Predicted Ranks'!$A63,Matches!$V$3:$V$169)</f>
        <v>736.15686144211895</v>
      </c>
      <c r="G63" s="6">
        <f>SUMIF(Matches!$C$3:$C$169,'Predicted Ranks'!$A63,Matches!$T$3:$T$169)+SUMIF(Matches!$D$3:$D$169,'Predicted Ranks'!$A63,Matches!$T$3:$T$169)+SUMIF(Matches!$E$3:$E$169,'Predicted Ranks'!$A63,Matches!$T$3:$T$169)+SUMIF(Matches!$F$3:$F$169,'Predicted Ranks'!$A63,Matches!$X$3:$X$169)+SUMIF(Matches!$G$3:$G$169,'Predicted Ranks'!$A63,Matches!$X$3:$X$169)+SUMIF(Matches!$H$3:$H$169,'Predicted Ranks'!$A63,Matches!$X$3:$X$169)</f>
        <v>307.67048988604762</v>
      </c>
      <c r="H63" s="19">
        <v>3525</v>
      </c>
      <c r="I63" s="19">
        <v>4</v>
      </c>
      <c r="J63" s="19">
        <v>6</v>
      </c>
      <c r="K63" s="6">
        <v>385.11360387999957</v>
      </c>
      <c r="L63" s="6">
        <v>495.16151926388386</v>
      </c>
      <c r="M63" s="6">
        <v>416.08557708638574</v>
      </c>
      <c r="N63" s="6">
        <v>276.02952267250896</v>
      </c>
    </row>
    <row r="64" spans="1:14">
      <c r="A64" s="19">
        <v>2202</v>
      </c>
      <c r="B64" s="19">
        <f>SUMIF(Results!C$4:C$169,'Predicted Ranks'!A64,Results!$P$4:P$169)+SUMIF(Results!D$4:D$169,'Predicted Ranks'!A64,Results!$P$4:P$169)+SUMIF(Results!E$4:E$169,'Predicted Ranks'!A64,Results!$P$4:P$169)+SUMIF(Results!F$4:F$169,'Predicted Ranks'!A64,Results!$Q$4:Q$169)+SUMIF(Results!G$4:G$169,'Predicted Ranks'!A64,Results!$Q$4:Q$169)+SUMIF(Results!H$4:H$169,'Predicted Ranks'!A64,Results!$Q$4:Q$169)</f>
        <v>3</v>
      </c>
      <c r="C64" s="19">
        <f>SUMIF(Results!C$4:C$169,'Predicted Ranks'!A64,Results!$Q$4:Q$169)+SUMIF(Results!D$4:D$169,'Predicted Ranks'!A64,Results!$Q$4:Q$169)+SUMIF(Results!E$4:E$169,'Predicted Ranks'!A64,Results!$Q$4:Q$169)+SUMIF(Results!F$4:F$169,'Predicted Ranks'!A64,Results!$P$4:P$169)+SUMIF(Results!G$4:G$169,'Predicted Ranks'!A64,Results!$P$4:P$169)+SUMIF(Results!H$4:H$169,'Predicted Ranks'!A64,Results!$P$4:P$169)</f>
        <v>7</v>
      </c>
      <c r="D64" s="6">
        <f>SUMIF(Matches!$C$3:$C$169,'Predicted Ranks'!$A64,Matches!$S$3:$S$169)+SUMIF(Matches!$D$3:$D$169,'Predicted Ranks'!$A64,Matches!$S$3:$S$169)+SUMIF(Matches!$E$3:$E$169,'Predicted Ranks'!$A64,Matches!$S$3:$S$169)+SUMIF(Matches!$F$3:$F$169,'Predicted Ranks'!$A64,Matches!$W$3:$W$169)+SUMIF(Matches!$G$3:$G$169,'Predicted Ranks'!$A64,Matches!$W$3:$W$169)+SUMIF(Matches!$H$3:$H$169,'Predicted Ranks'!$A64,Matches!$W$3:$W$169)</f>
        <v>383.52851664036274</v>
      </c>
      <c r="E64" s="6">
        <f>SUMIF(Matches!$C$3:$C$169,'Predicted Ranks'!$A64,Matches!$Q$3:$Q$169)+SUMIF(Matches!$D$3:$D$169,'Predicted Ranks'!$A64,Matches!$Q$3:$Q$169)+SUMIF(Matches!$E$3:$E$169,'Predicted Ranks'!$A64,Matches!$Q$3:$Q$169)+SUMIF(Matches!$F$3:$F$169,'Predicted Ranks'!$A64,Matches!$U$3:$U$169)+SUMIF(Matches!$G$3:$G$169,'Predicted Ranks'!$A64,Matches!$U$3:$U$169)+SUMIF(Matches!$H$3:$H$169,'Predicted Ranks'!$A64,Matches!$U$3:$U$169)</f>
        <v>543.07621527238916</v>
      </c>
      <c r="F64" s="6">
        <f>SUMIF(Matches!$C$3:$C$169,'Predicted Ranks'!$A64,Matches!$R$3:$R$169)+SUMIF(Matches!$D$3:$D$169,'Predicted Ranks'!$A64,Matches!$R$3:$R$169)+SUMIF(Matches!$E$3:$E$169,'Predicted Ranks'!$A64,Matches!$R$3:$R$169)+SUMIF(Matches!$F$3:$F$169,'Predicted Ranks'!$A64,Matches!$V$3:$V$169)+SUMIF(Matches!$G$3:$G$169,'Predicted Ranks'!$A64,Matches!$V$3:$V$169)+SUMIF(Matches!$H$3:$H$169,'Predicted Ranks'!$A64,Matches!$V$3:$V$169)</f>
        <v>221.06914790655429</v>
      </c>
      <c r="G64" s="6">
        <f>SUMIF(Matches!$C$3:$C$169,'Predicted Ranks'!$A64,Matches!$T$3:$T$169)+SUMIF(Matches!$D$3:$D$169,'Predicted Ranks'!$A64,Matches!$T$3:$T$169)+SUMIF(Matches!$E$3:$E$169,'Predicted Ranks'!$A64,Matches!$T$3:$T$169)+SUMIF(Matches!$F$3:$F$169,'Predicted Ranks'!$A64,Matches!$X$3:$X$169)+SUMIF(Matches!$G$3:$G$169,'Predicted Ranks'!$A64,Matches!$X$3:$X$169)+SUMIF(Matches!$H$3:$H$169,'Predicted Ranks'!$A64,Matches!$X$3:$X$169)</f>
        <v>343.64845802682169</v>
      </c>
      <c r="H64" s="19">
        <v>1939</v>
      </c>
      <c r="I64" s="19">
        <v>4</v>
      </c>
      <c r="J64" s="19">
        <v>5</v>
      </c>
      <c r="K64" s="6">
        <v>361.15941013353336</v>
      </c>
      <c r="L64" s="6">
        <v>366.8859624810496</v>
      </c>
      <c r="M64" s="6">
        <v>349.75956137300165</v>
      </c>
      <c r="N64" s="6">
        <v>211.36857137682705</v>
      </c>
    </row>
    <row r="65" spans="1:14">
      <c r="A65" s="19">
        <v>4925</v>
      </c>
      <c r="B65" s="19">
        <f>SUMIF(Results!C$4:C$169,'Predicted Ranks'!A65,Results!$P$4:P$169)+SUMIF(Results!D$4:D$169,'Predicted Ranks'!A65,Results!$P$4:P$169)+SUMIF(Results!E$4:E$169,'Predicted Ranks'!A65,Results!$P$4:P$169)+SUMIF(Results!F$4:F$169,'Predicted Ranks'!A65,Results!$Q$4:Q$169)+SUMIF(Results!G$4:G$169,'Predicted Ranks'!A65,Results!$Q$4:Q$169)+SUMIF(Results!H$4:H$169,'Predicted Ranks'!A65,Results!$Q$4:Q$169)</f>
        <v>7</v>
      </c>
      <c r="C65" s="19">
        <f>SUMIF(Results!C$4:C$169,'Predicted Ranks'!A65,Results!$Q$4:Q$169)+SUMIF(Results!D$4:D$169,'Predicted Ranks'!A65,Results!$Q$4:Q$169)+SUMIF(Results!E$4:E$169,'Predicted Ranks'!A65,Results!$Q$4:Q$169)+SUMIF(Results!F$4:F$169,'Predicted Ranks'!A65,Results!$P$4:P$169)+SUMIF(Results!G$4:G$169,'Predicted Ranks'!A65,Results!$P$4:P$169)+SUMIF(Results!H$4:H$169,'Predicted Ranks'!A65,Results!$P$4:P$169)</f>
        <v>3</v>
      </c>
      <c r="D65" s="6">
        <f>SUMIF(Matches!$C$3:$C$169,'Predicted Ranks'!$A65,Matches!$S$3:$S$169)+SUMIF(Matches!$D$3:$D$169,'Predicted Ranks'!$A65,Matches!$S$3:$S$169)+SUMIF(Matches!$E$3:$E$169,'Predicted Ranks'!$A65,Matches!$S$3:$S$169)+SUMIF(Matches!$F$3:$F$169,'Predicted Ranks'!$A65,Matches!$W$3:$W$169)+SUMIF(Matches!$G$3:$G$169,'Predicted Ranks'!$A65,Matches!$W$3:$W$169)+SUMIF(Matches!$H$3:$H$169,'Predicted Ranks'!$A65,Matches!$W$3:$W$169)</f>
        <v>560.7912147880761</v>
      </c>
      <c r="E65" s="6">
        <f>SUMIF(Matches!$C$3:$C$169,'Predicted Ranks'!$A65,Matches!$Q$3:$Q$169)+SUMIF(Matches!$D$3:$D$169,'Predicted Ranks'!$A65,Matches!$Q$3:$Q$169)+SUMIF(Matches!$E$3:$E$169,'Predicted Ranks'!$A65,Matches!$Q$3:$Q$169)+SUMIF(Matches!$F$3:$F$169,'Predicted Ranks'!$A65,Matches!$U$3:$U$169)+SUMIF(Matches!$G$3:$G$169,'Predicted Ranks'!$A65,Matches!$U$3:$U$169)+SUMIF(Matches!$H$3:$H$169,'Predicted Ranks'!$A65,Matches!$U$3:$U$169)</f>
        <v>376.23164455771956</v>
      </c>
      <c r="F65" s="6">
        <f>SUMIF(Matches!$C$3:$C$169,'Predicted Ranks'!$A65,Matches!$R$3:$R$169)+SUMIF(Matches!$D$3:$D$169,'Predicted Ranks'!$A65,Matches!$R$3:$R$169)+SUMIF(Matches!$E$3:$E$169,'Predicted Ranks'!$A65,Matches!$R$3:$R$169)+SUMIF(Matches!$F$3:$F$169,'Predicted Ranks'!$A65,Matches!$V$3:$V$169)+SUMIF(Matches!$G$3:$G$169,'Predicted Ranks'!$A65,Matches!$V$3:$V$169)+SUMIF(Matches!$H$3:$H$169,'Predicted Ranks'!$A65,Matches!$V$3:$V$169)</f>
        <v>360.07134013867778</v>
      </c>
      <c r="G65" s="6">
        <f>SUMIF(Matches!$C$3:$C$169,'Predicted Ranks'!$A65,Matches!$T$3:$T$169)+SUMIF(Matches!$D$3:$D$169,'Predicted Ranks'!$A65,Matches!$T$3:$T$169)+SUMIF(Matches!$E$3:$E$169,'Predicted Ranks'!$A65,Matches!$T$3:$T$169)+SUMIF(Matches!$F$3:$F$169,'Predicted Ranks'!$A65,Matches!$X$3:$X$169)+SUMIF(Matches!$G$3:$G$169,'Predicted Ranks'!$A65,Matches!$X$3:$X$169)+SUMIF(Matches!$H$3:$H$169,'Predicted Ranks'!$A65,Matches!$X$3:$X$169)</f>
        <v>195.33818876816912</v>
      </c>
      <c r="H65" s="19">
        <v>4583</v>
      </c>
      <c r="I65" s="19">
        <v>4</v>
      </c>
      <c r="J65" s="19">
        <v>6</v>
      </c>
      <c r="K65" s="6">
        <v>347.71600801926564</v>
      </c>
      <c r="L65" s="6">
        <v>418.05837074694296</v>
      </c>
      <c r="M65" s="6">
        <v>285.85126414760765</v>
      </c>
      <c r="N65" s="6">
        <v>212.50248901166648</v>
      </c>
    </row>
    <row r="66" spans="1:14">
      <c r="A66" s="19">
        <v>5006</v>
      </c>
      <c r="B66" s="19">
        <f>SUMIF(Results!C$4:C$169,'Predicted Ranks'!A66,Results!$P$4:P$169)+SUMIF(Results!D$4:D$169,'Predicted Ranks'!A66,Results!$P$4:P$169)+SUMIF(Results!E$4:E$169,'Predicted Ranks'!A66,Results!$P$4:P$169)+SUMIF(Results!F$4:F$169,'Predicted Ranks'!A66,Results!$Q$4:Q$169)+SUMIF(Results!G$4:G$169,'Predicted Ranks'!A66,Results!$Q$4:Q$169)+SUMIF(Results!H$4:H$169,'Predicted Ranks'!A66,Results!$Q$4:Q$169)</f>
        <v>4</v>
      </c>
      <c r="C66" s="19">
        <f>SUMIF(Results!C$4:C$169,'Predicted Ranks'!A66,Results!$Q$4:Q$169)+SUMIF(Results!D$4:D$169,'Predicted Ranks'!A66,Results!$Q$4:Q$169)+SUMIF(Results!E$4:E$169,'Predicted Ranks'!A66,Results!$Q$4:Q$169)+SUMIF(Results!F$4:F$169,'Predicted Ranks'!A66,Results!$P$4:P$169)+SUMIF(Results!G$4:G$169,'Predicted Ranks'!A66,Results!$P$4:P$169)+SUMIF(Results!H$4:H$169,'Predicted Ranks'!A66,Results!$P$4:P$169)</f>
        <v>6</v>
      </c>
      <c r="D66" s="6">
        <f>SUMIF(Matches!$C$3:$C$169,'Predicted Ranks'!$A66,Matches!$S$3:$S$169)+SUMIF(Matches!$D$3:$D$169,'Predicted Ranks'!$A66,Matches!$S$3:$S$169)+SUMIF(Matches!$E$3:$E$169,'Predicted Ranks'!$A66,Matches!$S$3:$S$169)+SUMIF(Matches!$F$3:$F$169,'Predicted Ranks'!$A66,Matches!$W$3:$W$169)+SUMIF(Matches!$G$3:$G$169,'Predicted Ranks'!$A66,Matches!$W$3:$W$169)+SUMIF(Matches!$H$3:$H$169,'Predicted Ranks'!$A66,Matches!$W$3:$W$169)</f>
        <v>397.12168575381435</v>
      </c>
      <c r="E66" s="6">
        <f>SUMIF(Matches!$C$3:$C$169,'Predicted Ranks'!$A66,Matches!$Q$3:$Q$169)+SUMIF(Matches!$D$3:$D$169,'Predicted Ranks'!$A66,Matches!$Q$3:$Q$169)+SUMIF(Matches!$E$3:$E$169,'Predicted Ranks'!$A66,Matches!$Q$3:$Q$169)+SUMIF(Matches!$F$3:$F$169,'Predicted Ranks'!$A66,Matches!$U$3:$U$169)+SUMIF(Matches!$G$3:$G$169,'Predicted Ranks'!$A66,Matches!$U$3:$U$169)+SUMIF(Matches!$H$3:$H$169,'Predicted Ranks'!$A66,Matches!$U$3:$U$169)</f>
        <v>376.98147228526102</v>
      </c>
      <c r="F66" s="6">
        <f>SUMIF(Matches!$C$3:$C$169,'Predicted Ranks'!$A66,Matches!$R$3:$R$169)+SUMIF(Matches!$D$3:$D$169,'Predicted Ranks'!$A66,Matches!$R$3:$R$169)+SUMIF(Matches!$E$3:$E$169,'Predicted Ranks'!$A66,Matches!$R$3:$R$169)+SUMIF(Matches!$F$3:$F$169,'Predicted Ranks'!$A66,Matches!$V$3:$V$169)+SUMIF(Matches!$G$3:$G$169,'Predicted Ranks'!$A66,Matches!$V$3:$V$169)+SUMIF(Matches!$H$3:$H$169,'Predicted Ranks'!$A66,Matches!$V$3:$V$169)</f>
        <v>655.02794817518713</v>
      </c>
      <c r="G66" s="6">
        <f>SUMIF(Matches!$C$3:$C$169,'Predicted Ranks'!$A66,Matches!$T$3:$T$169)+SUMIF(Matches!$D$3:$D$169,'Predicted Ranks'!$A66,Matches!$T$3:$T$169)+SUMIF(Matches!$E$3:$E$169,'Predicted Ranks'!$A66,Matches!$T$3:$T$169)+SUMIF(Matches!$F$3:$F$169,'Predicted Ranks'!$A66,Matches!$X$3:$X$169)+SUMIF(Matches!$G$3:$G$169,'Predicted Ranks'!$A66,Matches!$X$3:$X$169)+SUMIF(Matches!$H$3:$H$169,'Predicted Ranks'!$A66,Matches!$X$3:$X$169)</f>
        <v>166.63574654421541</v>
      </c>
      <c r="H66" s="19">
        <v>1671</v>
      </c>
      <c r="I66" s="19">
        <v>4</v>
      </c>
      <c r="J66" s="19">
        <v>6</v>
      </c>
      <c r="K66" s="6">
        <v>340.591099150182</v>
      </c>
      <c r="L66" s="6">
        <v>486.08086570273895</v>
      </c>
      <c r="M66" s="6">
        <v>674.72344993125819</v>
      </c>
      <c r="N66" s="6">
        <v>286.3570831048678</v>
      </c>
    </row>
    <row r="67" spans="1:14">
      <c r="A67" s="19">
        <v>3211</v>
      </c>
      <c r="B67" s="19">
        <f>SUMIF(Results!C$4:C$169,'Predicted Ranks'!A67,Results!$P$4:P$169)+SUMIF(Results!D$4:D$169,'Predicted Ranks'!A67,Results!$P$4:P$169)+SUMIF(Results!E$4:E$169,'Predicted Ranks'!A67,Results!$P$4:P$169)+SUMIF(Results!F$4:F$169,'Predicted Ranks'!A67,Results!$Q$4:Q$169)+SUMIF(Results!G$4:G$169,'Predicted Ranks'!A67,Results!$Q$4:Q$169)+SUMIF(Results!H$4:H$169,'Predicted Ranks'!A67,Results!$Q$4:Q$169)</f>
        <v>3</v>
      </c>
      <c r="C67" s="19">
        <f>SUMIF(Results!C$4:C$169,'Predicted Ranks'!A67,Results!$Q$4:Q$169)+SUMIF(Results!D$4:D$169,'Predicted Ranks'!A67,Results!$Q$4:Q$169)+SUMIF(Results!E$4:E$169,'Predicted Ranks'!A67,Results!$Q$4:Q$169)+SUMIF(Results!F$4:F$169,'Predicted Ranks'!A67,Results!$P$4:P$169)+SUMIF(Results!G$4:G$169,'Predicted Ranks'!A67,Results!$P$4:P$169)+SUMIF(Results!H$4:H$169,'Predicted Ranks'!A67,Results!$P$4:P$169)</f>
        <v>7</v>
      </c>
      <c r="D67" s="6">
        <f>SUMIF(Matches!$C$3:$C$169,'Predicted Ranks'!$A67,Matches!$S$3:$S$169)+SUMIF(Matches!$D$3:$D$169,'Predicted Ranks'!$A67,Matches!$S$3:$S$169)+SUMIF(Matches!$E$3:$E$169,'Predicted Ranks'!$A67,Matches!$S$3:$S$169)+SUMIF(Matches!$F$3:$F$169,'Predicted Ranks'!$A67,Matches!$W$3:$W$169)+SUMIF(Matches!$G$3:$G$169,'Predicted Ranks'!$A67,Matches!$W$3:$W$169)+SUMIF(Matches!$H$3:$H$169,'Predicted Ranks'!$A67,Matches!$W$3:$W$169)</f>
        <v>308.85372030946161</v>
      </c>
      <c r="E67" s="6">
        <f>SUMIF(Matches!$C$3:$C$169,'Predicted Ranks'!$A67,Matches!$Q$3:$Q$169)+SUMIF(Matches!$D$3:$D$169,'Predicted Ranks'!$A67,Matches!$Q$3:$Q$169)+SUMIF(Matches!$E$3:$E$169,'Predicted Ranks'!$A67,Matches!$Q$3:$Q$169)+SUMIF(Matches!$F$3:$F$169,'Predicted Ranks'!$A67,Matches!$U$3:$U$169)+SUMIF(Matches!$G$3:$G$169,'Predicted Ranks'!$A67,Matches!$U$3:$U$169)+SUMIF(Matches!$H$3:$H$169,'Predicted Ranks'!$A67,Matches!$U$3:$U$169)</f>
        <v>493.7531072896499</v>
      </c>
      <c r="F67" s="6">
        <f>SUMIF(Matches!$C$3:$C$169,'Predicted Ranks'!$A67,Matches!$R$3:$R$169)+SUMIF(Matches!$D$3:$D$169,'Predicted Ranks'!$A67,Matches!$R$3:$R$169)+SUMIF(Matches!$E$3:$E$169,'Predicted Ranks'!$A67,Matches!$R$3:$R$169)+SUMIF(Matches!$F$3:$F$169,'Predicted Ranks'!$A67,Matches!$V$3:$V$169)+SUMIF(Matches!$G$3:$G$169,'Predicted Ranks'!$A67,Matches!$V$3:$V$169)+SUMIF(Matches!$H$3:$H$169,'Predicted Ranks'!$A67,Matches!$V$3:$V$169)</f>
        <v>343.36493197335176</v>
      </c>
      <c r="G67" s="6">
        <f>SUMIF(Matches!$C$3:$C$169,'Predicted Ranks'!$A67,Matches!$T$3:$T$169)+SUMIF(Matches!$D$3:$D$169,'Predicted Ranks'!$A67,Matches!$T$3:$T$169)+SUMIF(Matches!$E$3:$E$169,'Predicted Ranks'!$A67,Matches!$T$3:$T$169)+SUMIF(Matches!$F$3:$F$169,'Predicted Ranks'!$A67,Matches!$X$3:$X$169)+SUMIF(Matches!$G$3:$G$169,'Predicted Ranks'!$A67,Matches!$X$3:$X$169)+SUMIF(Matches!$H$3:$H$169,'Predicted Ranks'!$A67,Matches!$X$3:$X$169)</f>
        <v>226.13959980484219</v>
      </c>
      <c r="H67" s="19">
        <v>2158</v>
      </c>
      <c r="I67" s="19">
        <v>4</v>
      </c>
      <c r="J67" s="19">
        <v>6</v>
      </c>
      <c r="K67" s="6">
        <v>327.26928275854141</v>
      </c>
      <c r="L67" s="6">
        <v>480.08801761191205</v>
      </c>
      <c r="M67" s="6">
        <v>536.70141603378624</v>
      </c>
      <c r="N67" s="6">
        <v>304.49196628249069</v>
      </c>
    </row>
    <row r="68" spans="1:14">
      <c r="A68" s="19">
        <v>457</v>
      </c>
      <c r="B68" s="19">
        <f>SUMIF(Results!C$4:C$169,'Predicted Ranks'!A68,Results!$P$4:P$169)+SUMIF(Results!D$4:D$169,'Predicted Ranks'!A68,Results!$P$4:P$169)+SUMIF(Results!E$4:E$169,'Predicted Ranks'!A68,Results!$P$4:P$169)+SUMIF(Results!F$4:F$169,'Predicted Ranks'!A68,Results!$Q$4:Q$169)+SUMIF(Results!G$4:G$169,'Predicted Ranks'!A68,Results!$Q$4:Q$169)+SUMIF(Results!H$4:H$169,'Predicted Ranks'!A68,Results!$Q$4:Q$169)</f>
        <v>6</v>
      </c>
      <c r="C68" s="19">
        <f>SUMIF(Results!C$4:C$169,'Predicted Ranks'!A68,Results!$Q$4:Q$169)+SUMIF(Results!D$4:D$169,'Predicted Ranks'!A68,Results!$Q$4:Q$169)+SUMIF(Results!E$4:E$169,'Predicted Ranks'!A68,Results!$Q$4:Q$169)+SUMIF(Results!F$4:F$169,'Predicted Ranks'!A68,Results!$P$4:P$169)+SUMIF(Results!G$4:G$169,'Predicted Ranks'!A68,Results!$P$4:P$169)+SUMIF(Results!H$4:H$169,'Predicted Ranks'!A68,Results!$P$4:P$169)</f>
        <v>4</v>
      </c>
      <c r="D68" s="6">
        <f>SUMIF(Matches!$C$3:$C$169,'Predicted Ranks'!$A68,Matches!$S$3:$S$169)+SUMIF(Matches!$D$3:$D$169,'Predicted Ranks'!$A68,Matches!$S$3:$S$169)+SUMIF(Matches!$E$3:$E$169,'Predicted Ranks'!$A68,Matches!$S$3:$S$169)+SUMIF(Matches!$F$3:$F$169,'Predicted Ranks'!$A68,Matches!$W$3:$W$169)+SUMIF(Matches!$G$3:$G$169,'Predicted Ranks'!$A68,Matches!$W$3:$W$169)+SUMIF(Matches!$H$3:$H$169,'Predicted Ranks'!$A68,Matches!$W$3:$W$169)</f>
        <v>423.43631783805597</v>
      </c>
      <c r="E68" s="6">
        <f>SUMIF(Matches!$C$3:$C$169,'Predicted Ranks'!$A68,Matches!$Q$3:$Q$169)+SUMIF(Matches!$D$3:$D$169,'Predicted Ranks'!$A68,Matches!$Q$3:$Q$169)+SUMIF(Matches!$E$3:$E$169,'Predicted Ranks'!$A68,Matches!$Q$3:$Q$169)+SUMIF(Matches!$F$3:$F$169,'Predicted Ranks'!$A68,Matches!$U$3:$U$169)+SUMIF(Matches!$G$3:$G$169,'Predicted Ranks'!$A68,Matches!$U$3:$U$169)+SUMIF(Matches!$H$3:$H$169,'Predicted Ranks'!$A68,Matches!$U$3:$U$169)</f>
        <v>455.4923290661107</v>
      </c>
      <c r="F68" s="6">
        <f>SUMIF(Matches!$C$3:$C$169,'Predicted Ranks'!$A68,Matches!$R$3:$R$169)+SUMIF(Matches!$D$3:$D$169,'Predicted Ranks'!$A68,Matches!$R$3:$R$169)+SUMIF(Matches!$E$3:$E$169,'Predicted Ranks'!$A68,Matches!$R$3:$R$169)+SUMIF(Matches!$F$3:$F$169,'Predicted Ranks'!$A68,Matches!$V$3:$V$169)+SUMIF(Matches!$G$3:$G$169,'Predicted Ranks'!$A68,Matches!$V$3:$V$169)+SUMIF(Matches!$H$3:$H$169,'Predicted Ranks'!$A68,Matches!$V$3:$V$169)</f>
        <v>483.52879731615991</v>
      </c>
      <c r="G68" s="6">
        <f>SUMIF(Matches!$C$3:$C$169,'Predicted Ranks'!$A68,Matches!$T$3:$T$169)+SUMIF(Matches!$D$3:$D$169,'Predicted Ranks'!$A68,Matches!$T$3:$T$169)+SUMIF(Matches!$E$3:$E$169,'Predicted Ranks'!$A68,Matches!$T$3:$T$169)+SUMIF(Matches!$F$3:$F$169,'Predicted Ranks'!$A68,Matches!$X$3:$X$169)+SUMIF(Matches!$G$3:$G$169,'Predicted Ranks'!$A68,Matches!$X$3:$X$169)+SUMIF(Matches!$H$3:$H$169,'Predicted Ranks'!$A68,Matches!$X$3:$X$169)</f>
        <v>189.73830073142648</v>
      </c>
      <c r="H68" s="19">
        <v>2444</v>
      </c>
      <c r="I68" s="19">
        <v>4</v>
      </c>
      <c r="J68" s="19">
        <v>6</v>
      </c>
      <c r="K68" s="6">
        <v>297.69794484807943</v>
      </c>
      <c r="L68" s="6">
        <v>426.4044533746553</v>
      </c>
      <c r="M68" s="6">
        <v>356.1116470886758</v>
      </c>
      <c r="N68" s="6">
        <v>204.35676541733991</v>
      </c>
    </row>
    <row r="69" spans="1:14">
      <c r="A69" s="19">
        <v>2198</v>
      </c>
      <c r="B69" s="19">
        <f>SUMIF(Results!C$4:C$169,'Predicted Ranks'!A69,Results!$P$4:P$169)+SUMIF(Results!D$4:D$169,'Predicted Ranks'!A69,Results!$P$4:P$169)+SUMIF(Results!E$4:E$169,'Predicted Ranks'!A69,Results!$P$4:P$169)+SUMIF(Results!F$4:F$169,'Predicted Ranks'!A69,Results!$Q$4:Q$169)+SUMIF(Results!G$4:G$169,'Predicted Ranks'!A69,Results!$Q$4:Q$169)+SUMIF(Results!H$4:H$169,'Predicted Ranks'!A69,Results!$Q$4:Q$169)</f>
        <v>3</v>
      </c>
      <c r="C69" s="19">
        <f>SUMIF(Results!C$4:C$169,'Predicted Ranks'!A69,Results!$Q$4:Q$169)+SUMIF(Results!D$4:D$169,'Predicted Ranks'!A69,Results!$Q$4:Q$169)+SUMIF(Results!E$4:E$169,'Predicted Ranks'!A69,Results!$Q$4:Q$169)+SUMIF(Results!F$4:F$169,'Predicted Ranks'!A69,Results!$P$4:P$169)+SUMIF(Results!G$4:G$169,'Predicted Ranks'!A69,Results!$P$4:P$169)+SUMIF(Results!H$4:H$169,'Predicted Ranks'!A69,Results!$P$4:P$169)</f>
        <v>7</v>
      </c>
      <c r="D69" s="6">
        <f>SUMIF(Matches!$C$3:$C$169,'Predicted Ranks'!$A69,Matches!$S$3:$S$169)+SUMIF(Matches!$D$3:$D$169,'Predicted Ranks'!$A69,Matches!$S$3:$S$169)+SUMIF(Matches!$E$3:$E$169,'Predicted Ranks'!$A69,Matches!$S$3:$S$169)+SUMIF(Matches!$F$3:$F$169,'Predicted Ranks'!$A69,Matches!$W$3:$W$169)+SUMIF(Matches!$G$3:$G$169,'Predicted Ranks'!$A69,Matches!$W$3:$W$169)+SUMIF(Matches!$H$3:$H$169,'Predicted Ranks'!$A69,Matches!$W$3:$W$169)</f>
        <v>357.25117543952609</v>
      </c>
      <c r="E69" s="6">
        <f>SUMIF(Matches!$C$3:$C$169,'Predicted Ranks'!$A69,Matches!$Q$3:$Q$169)+SUMIF(Matches!$D$3:$D$169,'Predicted Ranks'!$A69,Matches!$Q$3:$Q$169)+SUMIF(Matches!$E$3:$E$169,'Predicted Ranks'!$A69,Matches!$Q$3:$Q$169)+SUMIF(Matches!$F$3:$F$169,'Predicted Ranks'!$A69,Matches!$U$3:$U$169)+SUMIF(Matches!$G$3:$G$169,'Predicted Ranks'!$A69,Matches!$U$3:$U$169)+SUMIF(Matches!$H$3:$H$169,'Predicted Ranks'!$A69,Matches!$U$3:$U$169)</f>
        <v>466.39233747111268</v>
      </c>
      <c r="F69" s="6">
        <f>SUMIF(Matches!$C$3:$C$169,'Predicted Ranks'!$A69,Matches!$R$3:$R$169)+SUMIF(Matches!$D$3:$D$169,'Predicted Ranks'!$A69,Matches!$R$3:$R$169)+SUMIF(Matches!$E$3:$E$169,'Predicted Ranks'!$A69,Matches!$R$3:$R$169)+SUMIF(Matches!$F$3:$F$169,'Predicted Ranks'!$A69,Matches!$V$3:$V$169)+SUMIF(Matches!$G$3:$G$169,'Predicted Ranks'!$A69,Matches!$V$3:$V$169)+SUMIF(Matches!$H$3:$H$169,'Predicted Ranks'!$A69,Matches!$V$3:$V$169)</f>
        <v>564.40219872593809</v>
      </c>
      <c r="G69" s="6">
        <f>SUMIF(Matches!$C$3:$C$169,'Predicted Ranks'!$A69,Matches!$T$3:$T$169)+SUMIF(Matches!$D$3:$D$169,'Predicted Ranks'!$A69,Matches!$T$3:$T$169)+SUMIF(Matches!$E$3:$E$169,'Predicted Ranks'!$A69,Matches!$T$3:$T$169)+SUMIF(Matches!$F$3:$F$169,'Predicted Ranks'!$A69,Matches!$X$3:$X$169)+SUMIF(Matches!$G$3:$G$169,'Predicted Ranks'!$A69,Matches!$X$3:$X$169)+SUMIF(Matches!$H$3:$H$169,'Predicted Ranks'!$A69,Matches!$X$3:$X$169)</f>
        <v>239.51907608685903</v>
      </c>
      <c r="H69" s="19">
        <v>527</v>
      </c>
      <c r="I69" s="19">
        <v>4</v>
      </c>
      <c r="J69" s="19">
        <v>6</v>
      </c>
      <c r="K69" s="6">
        <v>283.69610079721286</v>
      </c>
      <c r="L69" s="6">
        <v>487.29892831491782</v>
      </c>
      <c r="M69" s="6">
        <v>433.49276051015192</v>
      </c>
      <c r="N69" s="6">
        <v>251.943468365255</v>
      </c>
    </row>
    <row r="70" spans="1:14">
      <c r="A70" s="19">
        <v>4296</v>
      </c>
      <c r="B70" s="19">
        <f>SUMIF(Results!C$4:C$169,'Predicted Ranks'!A70,Results!$P$4:P$169)+SUMIF(Results!D$4:D$169,'Predicted Ranks'!A70,Results!$P$4:P$169)+SUMIF(Results!E$4:E$169,'Predicted Ranks'!A70,Results!$P$4:P$169)+SUMIF(Results!F$4:F$169,'Predicted Ranks'!A70,Results!$Q$4:Q$169)+SUMIF(Results!G$4:G$169,'Predicted Ranks'!A70,Results!$Q$4:Q$169)+SUMIF(Results!H$4:H$169,'Predicted Ranks'!A70,Results!$Q$4:Q$169)</f>
        <v>4</v>
      </c>
      <c r="C70" s="19">
        <f>SUMIF(Results!C$4:C$169,'Predicted Ranks'!A70,Results!$Q$4:Q$169)+SUMIF(Results!D$4:D$169,'Predicted Ranks'!A70,Results!$Q$4:Q$169)+SUMIF(Results!E$4:E$169,'Predicted Ranks'!A70,Results!$Q$4:Q$169)+SUMIF(Results!F$4:F$169,'Predicted Ranks'!A70,Results!$P$4:P$169)+SUMIF(Results!G$4:G$169,'Predicted Ranks'!A70,Results!$P$4:P$169)+SUMIF(Results!H$4:H$169,'Predicted Ranks'!A70,Results!$P$4:P$169)</f>
        <v>6</v>
      </c>
      <c r="D70" s="6">
        <f>SUMIF(Matches!$C$3:$C$169,'Predicted Ranks'!$A70,Matches!$S$3:$S$169)+SUMIF(Matches!$D$3:$D$169,'Predicted Ranks'!$A70,Matches!$S$3:$S$169)+SUMIF(Matches!$E$3:$E$169,'Predicted Ranks'!$A70,Matches!$S$3:$S$169)+SUMIF(Matches!$F$3:$F$169,'Predicted Ranks'!$A70,Matches!$W$3:$W$169)+SUMIF(Matches!$G$3:$G$169,'Predicted Ranks'!$A70,Matches!$W$3:$W$169)+SUMIF(Matches!$H$3:$H$169,'Predicted Ranks'!$A70,Matches!$W$3:$W$169)</f>
        <v>460.60953690031931</v>
      </c>
      <c r="E70" s="6">
        <f>SUMIF(Matches!$C$3:$C$169,'Predicted Ranks'!$A70,Matches!$Q$3:$Q$169)+SUMIF(Matches!$D$3:$D$169,'Predicted Ranks'!$A70,Matches!$Q$3:$Q$169)+SUMIF(Matches!$E$3:$E$169,'Predicted Ranks'!$A70,Matches!$Q$3:$Q$169)+SUMIF(Matches!$F$3:$F$169,'Predicted Ranks'!$A70,Matches!$U$3:$U$169)+SUMIF(Matches!$G$3:$G$169,'Predicted Ranks'!$A70,Matches!$U$3:$U$169)+SUMIF(Matches!$H$3:$H$169,'Predicted Ranks'!$A70,Matches!$U$3:$U$169)</f>
        <v>425.58285367211602</v>
      </c>
      <c r="F70" s="6">
        <f>SUMIF(Matches!$C$3:$C$169,'Predicted Ranks'!$A70,Matches!$R$3:$R$169)+SUMIF(Matches!$D$3:$D$169,'Predicted Ranks'!$A70,Matches!$R$3:$R$169)+SUMIF(Matches!$E$3:$E$169,'Predicted Ranks'!$A70,Matches!$R$3:$R$169)+SUMIF(Matches!$F$3:$F$169,'Predicted Ranks'!$A70,Matches!$V$3:$V$169)+SUMIF(Matches!$G$3:$G$169,'Predicted Ranks'!$A70,Matches!$V$3:$V$169)+SUMIF(Matches!$H$3:$H$169,'Predicted Ranks'!$A70,Matches!$V$3:$V$169)</f>
        <v>422.10848248258816</v>
      </c>
      <c r="G70" s="6">
        <f>SUMIF(Matches!$C$3:$C$169,'Predicted Ranks'!$A70,Matches!$T$3:$T$169)+SUMIF(Matches!$D$3:$D$169,'Predicted Ranks'!$A70,Matches!$T$3:$T$169)+SUMIF(Matches!$E$3:$E$169,'Predicted Ranks'!$A70,Matches!$T$3:$T$169)+SUMIF(Matches!$F$3:$F$169,'Predicted Ranks'!$A70,Matches!$X$3:$X$169)+SUMIF(Matches!$G$3:$G$169,'Predicted Ranks'!$A70,Matches!$X$3:$X$169)+SUMIF(Matches!$H$3:$H$169,'Predicted Ranks'!$A70,Matches!$X$3:$X$169)</f>
        <v>244.62103197655682</v>
      </c>
      <c r="H70" s="19">
        <v>103</v>
      </c>
      <c r="I70" s="19">
        <v>4</v>
      </c>
      <c r="J70" s="19">
        <v>6</v>
      </c>
      <c r="K70" s="6">
        <v>283.14710271597653</v>
      </c>
      <c r="L70" s="6">
        <v>477.46076303738033</v>
      </c>
      <c r="M70" s="6">
        <v>292.2051362459236</v>
      </c>
      <c r="N70" s="6">
        <v>288.5230747668578</v>
      </c>
    </row>
    <row r="71" spans="1:14">
      <c r="A71" s="19">
        <v>103</v>
      </c>
      <c r="B71" s="19">
        <f>SUMIF(Results!C$4:C$169,'Predicted Ranks'!A71,Results!$P$4:P$169)+SUMIF(Results!D$4:D$169,'Predicted Ranks'!A71,Results!$P$4:P$169)+SUMIF(Results!E$4:E$169,'Predicted Ranks'!A71,Results!$P$4:P$169)+SUMIF(Results!F$4:F$169,'Predicted Ranks'!A71,Results!$Q$4:Q$169)+SUMIF(Results!G$4:G$169,'Predicted Ranks'!A71,Results!$Q$4:Q$169)+SUMIF(Results!H$4:H$169,'Predicted Ranks'!A71,Results!$Q$4:Q$169)</f>
        <v>4</v>
      </c>
      <c r="C71" s="19">
        <f>SUMIF(Results!C$4:C$169,'Predicted Ranks'!A71,Results!$Q$4:Q$169)+SUMIF(Results!D$4:D$169,'Predicted Ranks'!A71,Results!$Q$4:Q$169)+SUMIF(Results!E$4:E$169,'Predicted Ranks'!A71,Results!$Q$4:Q$169)+SUMIF(Results!F$4:F$169,'Predicted Ranks'!A71,Results!$P$4:P$169)+SUMIF(Results!G$4:G$169,'Predicted Ranks'!A71,Results!$P$4:P$169)+SUMIF(Results!H$4:H$169,'Predicted Ranks'!A71,Results!$P$4:P$169)</f>
        <v>6</v>
      </c>
      <c r="D71" s="6">
        <f>SUMIF(Matches!$C$3:$C$169,'Predicted Ranks'!$A71,Matches!$S$3:$S$169)+SUMIF(Matches!$D$3:$D$169,'Predicted Ranks'!$A71,Matches!$S$3:$S$169)+SUMIF(Matches!$E$3:$E$169,'Predicted Ranks'!$A71,Matches!$S$3:$S$169)+SUMIF(Matches!$F$3:$F$169,'Predicted Ranks'!$A71,Matches!$W$3:$W$169)+SUMIF(Matches!$G$3:$G$169,'Predicted Ranks'!$A71,Matches!$W$3:$W$169)+SUMIF(Matches!$H$3:$H$169,'Predicted Ranks'!$A71,Matches!$W$3:$W$169)</f>
        <v>283.14710271597653</v>
      </c>
      <c r="E71" s="6">
        <f>SUMIF(Matches!$C$3:$C$169,'Predicted Ranks'!$A71,Matches!$Q$3:$Q$169)+SUMIF(Matches!$D$3:$D$169,'Predicted Ranks'!$A71,Matches!$Q$3:$Q$169)+SUMIF(Matches!$E$3:$E$169,'Predicted Ranks'!$A71,Matches!$Q$3:$Q$169)+SUMIF(Matches!$F$3:$F$169,'Predicted Ranks'!$A71,Matches!$U$3:$U$169)+SUMIF(Matches!$G$3:$G$169,'Predicted Ranks'!$A71,Matches!$U$3:$U$169)+SUMIF(Matches!$H$3:$H$169,'Predicted Ranks'!$A71,Matches!$U$3:$U$169)</f>
        <v>477.46076303738033</v>
      </c>
      <c r="F71" s="6">
        <f>SUMIF(Matches!$C$3:$C$169,'Predicted Ranks'!$A71,Matches!$R$3:$R$169)+SUMIF(Matches!$D$3:$D$169,'Predicted Ranks'!$A71,Matches!$R$3:$R$169)+SUMIF(Matches!$E$3:$E$169,'Predicted Ranks'!$A71,Matches!$R$3:$R$169)+SUMIF(Matches!$F$3:$F$169,'Predicted Ranks'!$A71,Matches!$V$3:$V$169)+SUMIF(Matches!$G$3:$G$169,'Predicted Ranks'!$A71,Matches!$V$3:$V$169)+SUMIF(Matches!$H$3:$H$169,'Predicted Ranks'!$A71,Matches!$V$3:$V$169)</f>
        <v>292.2051362459236</v>
      </c>
      <c r="G71" s="6">
        <f>SUMIF(Matches!$C$3:$C$169,'Predicted Ranks'!$A71,Matches!$T$3:$T$169)+SUMIF(Matches!$D$3:$D$169,'Predicted Ranks'!$A71,Matches!$T$3:$T$169)+SUMIF(Matches!$E$3:$E$169,'Predicted Ranks'!$A71,Matches!$T$3:$T$169)+SUMIF(Matches!$F$3:$F$169,'Predicted Ranks'!$A71,Matches!$X$3:$X$169)+SUMIF(Matches!$G$3:$G$169,'Predicted Ranks'!$A71,Matches!$X$3:$X$169)+SUMIF(Matches!$H$3:$H$169,'Predicted Ranks'!$A71,Matches!$X$3:$X$169)</f>
        <v>288.5230747668578</v>
      </c>
      <c r="H71" s="19">
        <v>2502</v>
      </c>
      <c r="I71" s="19">
        <v>4</v>
      </c>
      <c r="J71" s="19">
        <v>6</v>
      </c>
      <c r="K71" s="6">
        <v>216.50286240699052</v>
      </c>
      <c r="L71" s="6">
        <v>445.05472243869633</v>
      </c>
      <c r="M71" s="6">
        <v>450.6693334022907</v>
      </c>
      <c r="N71" s="6">
        <v>234.58939294540482</v>
      </c>
    </row>
    <row r="72" spans="1:14">
      <c r="A72" s="19">
        <v>5299</v>
      </c>
      <c r="B72" s="19">
        <f>SUMIF(Results!C$4:C$169,'Predicted Ranks'!A72,Results!$P$4:P$169)+SUMIF(Results!D$4:D$169,'Predicted Ranks'!A72,Results!$P$4:P$169)+SUMIF(Results!E$4:E$169,'Predicted Ranks'!A72,Results!$P$4:P$169)+SUMIF(Results!F$4:F$169,'Predicted Ranks'!A72,Results!$Q$4:Q$169)+SUMIF(Results!G$4:G$169,'Predicted Ranks'!A72,Results!$Q$4:Q$169)+SUMIF(Results!H$4:H$169,'Predicted Ranks'!A72,Results!$Q$4:Q$169)</f>
        <v>1</v>
      </c>
      <c r="C72" s="19">
        <f>SUMIF(Results!C$4:C$169,'Predicted Ranks'!A72,Results!$Q$4:Q$169)+SUMIF(Results!D$4:D$169,'Predicted Ranks'!A72,Results!$Q$4:Q$169)+SUMIF(Results!E$4:E$169,'Predicted Ranks'!A72,Results!$Q$4:Q$169)+SUMIF(Results!F$4:F$169,'Predicted Ranks'!A72,Results!$P$4:P$169)+SUMIF(Results!G$4:G$169,'Predicted Ranks'!A72,Results!$P$4:P$169)+SUMIF(Results!H$4:H$169,'Predicted Ranks'!A72,Results!$P$4:P$169)</f>
        <v>9</v>
      </c>
      <c r="D72" s="6">
        <f>SUMIF(Matches!$C$3:$C$169,'Predicted Ranks'!$A72,Matches!$S$3:$S$169)+SUMIF(Matches!$D$3:$D$169,'Predicted Ranks'!$A72,Matches!$S$3:$S$169)+SUMIF(Matches!$E$3:$E$169,'Predicted Ranks'!$A72,Matches!$S$3:$S$169)+SUMIF(Matches!$F$3:$F$169,'Predicted Ranks'!$A72,Matches!$W$3:$W$169)+SUMIF(Matches!$G$3:$G$169,'Predicted Ranks'!$A72,Matches!$W$3:$W$169)+SUMIF(Matches!$H$3:$H$169,'Predicted Ranks'!$A72,Matches!$W$3:$W$169)</f>
        <v>236.38667203790408</v>
      </c>
      <c r="E72" s="6">
        <f>SUMIF(Matches!$C$3:$C$169,'Predicted Ranks'!$A72,Matches!$Q$3:$Q$169)+SUMIF(Matches!$D$3:$D$169,'Predicted Ranks'!$A72,Matches!$Q$3:$Q$169)+SUMIF(Matches!$E$3:$E$169,'Predicted Ranks'!$A72,Matches!$Q$3:$Q$169)+SUMIF(Matches!$F$3:$F$169,'Predicted Ranks'!$A72,Matches!$U$3:$U$169)+SUMIF(Matches!$G$3:$G$169,'Predicted Ranks'!$A72,Matches!$U$3:$U$169)+SUMIF(Matches!$H$3:$H$169,'Predicted Ranks'!$A72,Matches!$U$3:$U$169)</f>
        <v>347.38895703232816</v>
      </c>
      <c r="F72" s="6">
        <f>SUMIF(Matches!$C$3:$C$169,'Predicted Ranks'!$A72,Matches!$R$3:$R$169)+SUMIF(Matches!$D$3:$D$169,'Predicted Ranks'!$A72,Matches!$R$3:$R$169)+SUMIF(Matches!$E$3:$E$169,'Predicted Ranks'!$A72,Matches!$R$3:$R$169)+SUMIF(Matches!$F$3:$F$169,'Predicted Ranks'!$A72,Matches!$V$3:$V$169)+SUMIF(Matches!$G$3:$G$169,'Predicted Ranks'!$A72,Matches!$V$3:$V$169)+SUMIF(Matches!$H$3:$H$169,'Predicted Ranks'!$A72,Matches!$V$3:$V$169)</f>
        <v>299.93379768462228</v>
      </c>
      <c r="G72" s="6">
        <f>SUMIF(Matches!$C$3:$C$169,'Predicted Ranks'!$A72,Matches!$T$3:$T$169)+SUMIF(Matches!$D$3:$D$169,'Predicted Ranks'!$A72,Matches!$T$3:$T$169)+SUMIF(Matches!$E$3:$E$169,'Predicted Ranks'!$A72,Matches!$T$3:$T$169)+SUMIF(Matches!$F$3:$F$169,'Predicted Ranks'!$A72,Matches!$X$3:$X$169)+SUMIF(Matches!$G$3:$G$169,'Predicted Ranks'!$A72,Matches!$X$3:$X$169)+SUMIF(Matches!$H$3:$H$169,'Predicted Ranks'!$A72,Matches!$X$3:$X$169)</f>
        <v>188.16394003106356</v>
      </c>
      <c r="H72" s="19">
        <v>2576</v>
      </c>
      <c r="I72" s="19">
        <v>4</v>
      </c>
      <c r="J72" s="19">
        <v>6</v>
      </c>
      <c r="K72" s="6">
        <v>183.34298433247332</v>
      </c>
      <c r="L72" s="6">
        <v>462.1975038230056</v>
      </c>
      <c r="M72" s="6">
        <v>344.05715846897363</v>
      </c>
      <c r="N72" s="6">
        <v>214.04020443423704</v>
      </c>
    </row>
    <row r="73" spans="1:14">
      <c r="A73" s="19">
        <v>2502</v>
      </c>
      <c r="B73" s="19">
        <f>SUMIF(Results!C$4:C$169,'Predicted Ranks'!A73,Results!$P$4:P$169)+SUMIF(Results!D$4:D$169,'Predicted Ranks'!A73,Results!$P$4:P$169)+SUMIF(Results!E$4:E$169,'Predicted Ranks'!A73,Results!$P$4:P$169)+SUMIF(Results!F$4:F$169,'Predicted Ranks'!A73,Results!$Q$4:Q$169)+SUMIF(Results!G$4:G$169,'Predicted Ranks'!A73,Results!$Q$4:Q$169)+SUMIF(Results!H$4:H$169,'Predicted Ranks'!A73,Results!$Q$4:Q$169)</f>
        <v>4</v>
      </c>
      <c r="C73" s="19">
        <f>SUMIF(Results!C$4:C$169,'Predicted Ranks'!A73,Results!$Q$4:Q$169)+SUMIF(Results!D$4:D$169,'Predicted Ranks'!A73,Results!$Q$4:Q$169)+SUMIF(Results!E$4:E$169,'Predicted Ranks'!A73,Results!$Q$4:Q$169)+SUMIF(Results!F$4:F$169,'Predicted Ranks'!A73,Results!$P$4:P$169)+SUMIF(Results!G$4:G$169,'Predicted Ranks'!A73,Results!$P$4:P$169)+SUMIF(Results!H$4:H$169,'Predicted Ranks'!A73,Results!$P$4:P$169)</f>
        <v>6</v>
      </c>
      <c r="D73" s="6">
        <f>SUMIF(Matches!$C$3:$C$169,'Predicted Ranks'!$A73,Matches!$S$3:$S$169)+SUMIF(Matches!$D$3:$D$169,'Predicted Ranks'!$A73,Matches!$S$3:$S$169)+SUMIF(Matches!$E$3:$E$169,'Predicted Ranks'!$A73,Matches!$S$3:$S$169)+SUMIF(Matches!$F$3:$F$169,'Predicted Ranks'!$A73,Matches!$W$3:$W$169)+SUMIF(Matches!$G$3:$G$169,'Predicted Ranks'!$A73,Matches!$W$3:$W$169)+SUMIF(Matches!$H$3:$H$169,'Predicted Ranks'!$A73,Matches!$W$3:$W$169)</f>
        <v>216.50286240699052</v>
      </c>
      <c r="E73" s="6">
        <f>SUMIF(Matches!$C$3:$C$169,'Predicted Ranks'!$A73,Matches!$Q$3:$Q$169)+SUMIF(Matches!$D$3:$D$169,'Predicted Ranks'!$A73,Matches!$Q$3:$Q$169)+SUMIF(Matches!$E$3:$E$169,'Predicted Ranks'!$A73,Matches!$Q$3:$Q$169)+SUMIF(Matches!$F$3:$F$169,'Predicted Ranks'!$A73,Matches!$U$3:$U$169)+SUMIF(Matches!$G$3:$G$169,'Predicted Ranks'!$A73,Matches!$U$3:$U$169)+SUMIF(Matches!$H$3:$H$169,'Predicted Ranks'!$A73,Matches!$U$3:$U$169)</f>
        <v>445.05472243869633</v>
      </c>
      <c r="F73" s="6">
        <f>SUMIF(Matches!$C$3:$C$169,'Predicted Ranks'!$A73,Matches!$R$3:$R$169)+SUMIF(Matches!$D$3:$D$169,'Predicted Ranks'!$A73,Matches!$R$3:$R$169)+SUMIF(Matches!$E$3:$E$169,'Predicted Ranks'!$A73,Matches!$R$3:$R$169)+SUMIF(Matches!$F$3:$F$169,'Predicted Ranks'!$A73,Matches!$V$3:$V$169)+SUMIF(Matches!$G$3:$G$169,'Predicted Ranks'!$A73,Matches!$V$3:$V$169)+SUMIF(Matches!$H$3:$H$169,'Predicted Ranks'!$A73,Matches!$V$3:$V$169)</f>
        <v>450.6693334022907</v>
      </c>
      <c r="G73" s="6">
        <f>SUMIF(Matches!$C$3:$C$169,'Predicted Ranks'!$A73,Matches!$T$3:$T$169)+SUMIF(Matches!$D$3:$D$169,'Predicted Ranks'!$A73,Matches!$T$3:$T$169)+SUMIF(Matches!$E$3:$E$169,'Predicted Ranks'!$A73,Matches!$T$3:$T$169)+SUMIF(Matches!$F$3:$F$169,'Predicted Ranks'!$A73,Matches!$X$3:$X$169)+SUMIF(Matches!$G$3:$G$169,'Predicted Ranks'!$A73,Matches!$X$3:$X$169)+SUMIF(Matches!$H$3:$H$169,'Predicted Ranks'!$A73,Matches!$X$3:$X$169)</f>
        <v>234.58939294540482</v>
      </c>
      <c r="H73" s="19">
        <v>2996</v>
      </c>
      <c r="I73" s="19">
        <v>3</v>
      </c>
      <c r="J73" s="19">
        <v>7</v>
      </c>
      <c r="K73" s="6">
        <v>464.1432804343375</v>
      </c>
      <c r="L73" s="6">
        <v>534.8569315072009</v>
      </c>
      <c r="M73" s="6">
        <v>460.3745033431228</v>
      </c>
      <c r="N73" s="6">
        <v>260.58035033187048</v>
      </c>
    </row>
    <row r="74" spans="1:14">
      <c r="A74" s="19">
        <v>2978</v>
      </c>
      <c r="B74" s="19">
        <f>SUMIF(Results!C$4:C$169,'Predicted Ranks'!A74,Results!$P$4:P$169)+SUMIF(Results!D$4:D$169,'Predicted Ranks'!A74,Results!$P$4:P$169)+SUMIF(Results!E$4:E$169,'Predicted Ranks'!A74,Results!$P$4:P$169)+SUMIF(Results!F$4:F$169,'Predicted Ranks'!A74,Results!$Q$4:Q$169)+SUMIF(Results!G$4:G$169,'Predicted Ranks'!A74,Results!$Q$4:Q$169)+SUMIF(Results!H$4:H$169,'Predicted Ranks'!A74,Results!$Q$4:Q$169)</f>
        <v>1</v>
      </c>
      <c r="C74" s="19">
        <f>SUMIF(Results!C$4:C$169,'Predicted Ranks'!A74,Results!$Q$4:Q$169)+SUMIF(Results!D$4:D$169,'Predicted Ranks'!A74,Results!$Q$4:Q$169)+SUMIF(Results!E$4:E$169,'Predicted Ranks'!A74,Results!$Q$4:Q$169)+SUMIF(Results!F$4:F$169,'Predicted Ranks'!A74,Results!$P$4:P$169)+SUMIF(Results!G$4:G$169,'Predicted Ranks'!A74,Results!$P$4:P$169)+SUMIF(Results!H$4:H$169,'Predicted Ranks'!A74,Results!$P$4:P$169)</f>
        <v>8</v>
      </c>
      <c r="D74" s="6">
        <f>SUMIF(Matches!$C$3:$C$169,'Predicted Ranks'!$A74,Matches!$S$3:$S$169)+SUMIF(Matches!$D$3:$D$169,'Predicted Ranks'!$A74,Matches!$S$3:$S$169)+SUMIF(Matches!$E$3:$E$169,'Predicted Ranks'!$A74,Matches!$S$3:$S$169)+SUMIF(Matches!$F$3:$F$169,'Predicted Ranks'!$A74,Matches!$W$3:$W$169)+SUMIF(Matches!$G$3:$G$169,'Predicted Ranks'!$A74,Matches!$W$3:$W$169)+SUMIF(Matches!$H$3:$H$169,'Predicted Ranks'!$A74,Matches!$W$3:$W$169)</f>
        <v>209.00991108391599</v>
      </c>
      <c r="E74" s="6">
        <f>SUMIF(Matches!$C$3:$C$169,'Predicted Ranks'!$A74,Matches!$Q$3:$Q$169)+SUMIF(Matches!$D$3:$D$169,'Predicted Ranks'!$A74,Matches!$Q$3:$Q$169)+SUMIF(Matches!$E$3:$E$169,'Predicted Ranks'!$A74,Matches!$Q$3:$Q$169)+SUMIF(Matches!$F$3:$F$169,'Predicted Ranks'!$A74,Matches!$U$3:$U$169)+SUMIF(Matches!$G$3:$G$169,'Predicted Ranks'!$A74,Matches!$U$3:$U$169)+SUMIF(Matches!$H$3:$H$169,'Predicted Ranks'!$A74,Matches!$U$3:$U$169)</f>
        <v>346.67251235492449</v>
      </c>
      <c r="F74" s="6">
        <f>SUMIF(Matches!$C$3:$C$169,'Predicted Ranks'!$A74,Matches!$R$3:$R$169)+SUMIF(Matches!$D$3:$D$169,'Predicted Ranks'!$A74,Matches!$R$3:$R$169)+SUMIF(Matches!$E$3:$E$169,'Predicted Ranks'!$A74,Matches!$R$3:$R$169)+SUMIF(Matches!$F$3:$F$169,'Predicted Ranks'!$A74,Matches!$V$3:$V$169)+SUMIF(Matches!$G$3:$G$169,'Predicted Ranks'!$A74,Matches!$V$3:$V$169)+SUMIF(Matches!$H$3:$H$169,'Predicted Ranks'!$A74,Matches!$V$3:$V$169)</f>
        <v>254.55077049664601</v>
      </c>
      <c r="G74" s="6">
        <f>SUMIF(Matches!$C$3:$C$169,'Predicted Ranks'!$A74,Matches!$T$3:$T$169)+SUMIF(Matches!$D$3:$D$169,'Predicted Ranks'!$A74,Matches!$T$3:$T$169)+SUMIF(Matches!$E$3:$E$169,'Predicted Ranks'!$A74,Matches!$T$3:$T$169)+SUMIF(Matches!$F$3:$F$169,'Predicted Ranks'!$A74,Matches!$X$3:$X$169)+SUMIF(Matches!$G$3:$G$169,'Predicted Ranks'!$A74,Matches!$X$3:$X$169)+SUMIF(Matches!$H$3:$H$169,'Predicted Ranks'!$A74,Matches!$X$3:$X$169)</f>
        <v>182.19252042542058</v>
      </c>
      <c r="H74" s="19">
        <v>4265</v>
      </c>
      <c r="I74" s="19">
        <v>3</v>
      </c>
      <c r="J74" s="19">
        <v>7</v>
      </c>
      <c r="K74" s="6">
        <v>407.84250807631355</v>
      </c>
      <c r="L74" s="6">
        <v>480.29751402755437</v>
      </c>
      <c r="M74" s="6">
        <v>467.67914220004184</v>
      </c>
      <c r="N74" s="6">
        <v>289.70698509342549</v>
      </c>
    </row>
    <row r="75" spans="1:14">
      <c r="A75" s="19">
        <v>5041</v>
      </c>
      <c r="B75" s="19">
        <f>SUMIF(Results!C$4:C$169,'Predicted Ranks'!A75,Results!$P$4:P$169)+SUMIF(Results!D$4:D$169,'Predicted Ranks'!A75,Results!$P$4:P$169)+SUMIF(Results!E$4:E$169,'Predicted Ranks'!A75,Results!$P$4:P$169)+SUMIF(Results!F$4:F$169,'Predicted Ranks'!A75,Results!$Q$4:Q$169)+SUMIF(Results!G$4:G$169,'Predicted Ranks'!A75,Results!$Q$4:Q$169)+SUMIF(Results!H$4:H$169,'Predicted Ranks'!A75,Results!$Q$4:Q$169)</f>
        <v>6</v>
      </c>
      <c r="C75" s="19">
        <f>SUMIF(Results!C$4:C$169,'Predicted Ranks'!A75,Results!$Q$4:Q$169)+SUMIF(Results!D$4:D$169,'Predicted Ranks'!A75,Results!$Q$4:Q$169)+SUMIF(Results!E$4:E$169,'Predicted Ranks'!A75,Results!$Q$4:Q$169)+SUMIF(Results!F$4:F$169,'Predicted Ranks'!A75,Results!$P$4:P$169)+SUMIF(Results!G$4:G$169,'Predicted Ranks'!A75,Results!$P$4:P$169)+SUMIF(Results!H$4:H$169,'Predicted Ranks'!A75,Results!$P$4:P$169)</f>
        <v>4</v>
      </c>
      <c r="D75" s="6">
        <f>SUMIF(Matches!$C$3:$C$169,'Predicted Ranks'!$A75,Matches!$S$3:$S$169)+SUMIF(Matches!$D$3:$D$169,'Predicted Ranks'!$A75,Matches!$S$3:$S$169)+SUMIF(Matches!$E$3:$E$169,'Predicted Ranks'!$A75,Matches!$S$3:$S$169)+SUMIF(Matches!$F$3:$F$169,'Predicted Ranks'!$A75,Matches!$W$3:$W$169)+SUMIF(Matches!$G$3:$G$169,'Predicted Ranks'!$A75,Matches!$W$3:$W$169)+SUMIF(Matches!$H$3:$H$169,'Predicted Ranks'!$A75,Matches!$W$3:$W$169)</f>
        <v>317.47542418082429</v>
      </c>
      <c r="E75" s="6">
        <f>SUMIF(Matches!$C$3:$C$169,'Predicted Ranks'!$A75,Matches!$Q$3:$Q$169)+SUMIF(Matches!$D$3:$D$169,'Predicted Ranks'!$A75,Matches!$Q$3:$Q$169)+SUMIF(Matches!$E$3:$E$169,'Predicted Ranks'!$A75,Matches!$Q$3:$Q$169)+SUMIF(Matches!$F$3:$F$169,'Predicted Ranks'!$A75,Matches!$U$3:$U$169)+SUMIF(Matches!$G$3:$G$169,'Predicted Ranks'!$A75,Matches!$U$3:$U$169)+SUMIF(Matches!$H$3:$H$169,'Predicted Ranks'!$A75,Matches!$U$3:$U$169)</f>
        <v>368.72940279262627</v>
      </c>
      <c r="F75" s="6">
        <f>SUMIF(Matches!$C$3:$C$169,'Predicted Ranks'!$A75,Matches!$R$3:$R$169)+SUMIF(Matches!$D$3:$D$169,'Predicted Ranks'!$A75,Matches!$R$3:$R$169)+SUMIF(Matches!$E$3:$E$169,'Predicted Ranks'!$A75,Matches!$R$3:$R$169)+SUMIF(Matches!$F$3:$F$169,'Predicted Ranks'!$A75,Matches!$V$3:$V$169)+SUMIF(Matches!$G$3:$G$169,'Predicted Ranks'!$A75,Matches!$V$3:$V$169)+SUMIF(Matches!$H$3:$H$169,'Predicted Ranks'!$A75,Matches!$V$3:$V$169)</f>
        <v>469.39135234917262</v>
      </c>
      <c r="G75" s="6">
        <f>SUMIF(Matches!$C$3:$C$169,'Predicted Ranks'!$A75,Matches!$T$3:$T$169)+SUMIF(Matches!$D$3:$D$169,'Predicted Ranks'!$A75,Matches!$T$3:$T$169)+SUMIF(Matches!$E$3:$E$169,'Predicted Ranks'!$A75,Matches!$T$3:$T$169)+SUMIF(Matches!$F$3:$F$169,'Predicted Ranks'!$A75,Matches!$X$3:$X$169)+SUMIF(Matches!$G$3:$G$169,'Predicted Ranks'!$A75,Matches!$X$3:$X$169)+SUMIF(Matches!$H$3:$H$169,'Predicted Ranks'!$A75,Matches!$X$3:$X$169)</f>
        <v>250.51716849626314</v>
      </c>
      <c r="H75" s="19">
        <v>3492</v>
      </c>
      <c r="I75" s="19">
        <v>3</v>
      </c>
      <c r="J75" s="19">
        <v>7</v>
      </c>
      <c r="K75" s="6">
        <v>395.96636981421534</v>
      </c>
      <c r="L75" s="6">
        <v>370.86266185354845</v>
      </c>
      <c r="M75" s="6">
        <v>285.80009946669247</v>
      </c>
      <c r="N75" s="6">
        <v>209.99788891865848</v>
      </c>
    </row>
    <row r="76" spans="1:14">
      <c r="A76" s="19">
        <v>4547</v>
      </c>
      <c r="B76" s="19">
        <f>SUMIF(Results!C$4:C$169,'Predicted Ranks'!A76,Results!$P$4:P$169)+SUMIF(Results!D$4:D$169,'Predicted Ranks'!A76,Results!$P$4:P$169)+SUMIF(Results!E$4:E$169,'Predicted Ranks'!A76,Results!$P$4:P$169)+SUMIF(Results!F$4:F$169,'Predicted Ranks'!A76,Results!$Q$4:Q$169)+SUMIF(Results!G$4:G$169,'Predicted Ranks'!A76,Results!$Q$4:Q$169)+SUMIF(Results!H$4:H$169,'Predicted Ranks'!A76,Results!$Q$4:Q$169)</f>
        <v>4</v>
      </c>
      <c r="C76" s="19">
        <f>SUMIF(Results!C$4:C$169,'Predicted Ranks'!A76,Results!$Q$4:Q$169)+SUMIF(Results!D$4:D$169,'Predicted Ranks'!A76,Results!$Q$4:Q$169)+SUMIF(Results!E$4:E$169,'Predicted Ranks'!A76,Results!$Q$4:Q$169)+SUMIF(Results!F$4:F$169,'Predicted Ranks'!A76,Results!$P$4:P$169)+SUMIF(Results!G$4:G$169,'Predicted Ranks'!A76,Results!$P$4:P$169)+SUMIF(Results!H$4:H$169,'Predicted Ranks'!A76,Results!$P$4:P$169)</f>
        <v>6</v>
      </c>
      <c r="D76" s="6">
        <f>SUMIF(Matches!$C$3:$C$169,'Predicted Ranks'!$A76,Matches!$S$3:$S$169)+SUMIF(Matches!$D$3:$D$169,'Predicted Ranks'!$A76,Matches!$S$3:$S$169)+SUMIF(Matches!$E$3:$E$169,'Predicted Ranks'!$A76,Matches!$S$3:$S$169)+SUMIF(Matches!$F$3:$F$169,'Predicted Ranks'!$A76,Matches!$W$3:$W$169)+SUMIF(Matches!$G$3:$G$169,'Predicted Ranks'!$A76,Matches!$W$3:$W$169)+SUMIF(Matches!$H$3:$H$169,'Predicted Ranks'!$A76,Matches!$W$3:$W$169)</f>
        <v>441.86251362021721</v>
      </c>
      <c r="E76" s="6">
        <f>SUMIF(Matches!$C$3:$C$169,'Predicted Ranks'!$A76,Matches!$Q$3:$Q$169)+SUMIF(Matches!$D$3:$D$169,'Predicted Ranks'!$A76,Matches!$Q$3:$Q$169)+SUMIF(Matches!$E$3:$E$169,'Predicted Ranks'!$A76,Matches!$Q$3:$Q$169)+SUMIF(Matches!$F$3:$F$169,'Predicted Ranks'!$A76,Matches!$U$3:$U$169)+SUMIF(Matches!$G$3:$G$169,'Predicted Ranks'!$A76,Matches!$U$3:$U$169)+SUMIF(Matches!$H$3:$H$169,'Predicted Ranks'!$A76,Matches!$U$3:$U$169)</f>
        <v>437.47878219443669</v>
      </c>
      <c r="F76" s="6">
        <f>SUMIF(Matches!$C$3:$C$169,'Predicted Ranks'!$A76,Matches!$R$3:$R$169)+SUMIF(Matches!$D$3:$D$169,'Predicted Ranks'!$A76,Matches!$R$3:$R$169)+SUMIF(Matches!$E$3:$E$169,'Predicted Ranks'!$A76,Matches!$R$3:$R$169)+SUMIF(Matches!$F$3:$F$169,'Predicted Ranks'!$A76,Matches!$V$3:$V$169)+SUMIF(Matches!$G$3:$G$169,'Predicted Ranks'!$A76,Matches!$V$3:$V$169)+SUMIF(Matches!$H$3:$H$169,'Predicted Ranks'!$A76,Matches!$V$3:$V$169)</f>
        <v>226.33767018313131</v>
      </c>
      <c r="G76" s="6">
        <f>SUMIF(Matches!$C$3:$C$169,'Predicted Ranks'!$A76,Matches!$T$3:$T$169)+SUMIF(Matches!$D$3:$D$169,'Predicted Ranks'!$A76,Matches!$T$3:$T$169)+SUMIF(Matches!$E$3:$E$169,'Predicted Ranks'!$A76,Matches!$T$3:$T$169)+SUMIF(Matches!$F$3:$F$169,'Predicted Ranks'!$A76,Matches!$X$3:$X$169)+SUMIF(Matches!$G$3:$G$169,'Predicted Ranks'!$A76,Matches!$X$3:$X$169)+SUMIF(Matches!$H$3:$H$169,'Predicted Ranks'!$A76,Matches!$X$3:$X$169)</f>
        <v>209.05331805945286</v>
      </c>
      <c r="H76" s="19">
        <v>3620</v>
      </c>
      <c r="I76" s="19">
        <v>3</v>
      </c>
      <c r="J76" s="19">
        <v>7</v>
      </c>
      <c r="K76" s="6">
        <v>391.08139101992708</v>
      </c>
      <c r="L76" s="6">
        <v>445.63453891721576</v>
      </c>
      <c r="M76" s="6">
        <v>675.69647477985927</v>
      </c>
      <c r="N76" s="6">
        <v>199.35332020542035</v>
      </c>
    </row>
    <row r="77" spans="1:14">
      <c r="A77" s="19">
        <v>527</v>
      </c>
      <c r="B77" s="19">
        <f>SUMIF(Results!C$4:C$169,'Predicted Ranks'!A77,Results!$P$4:P$169)+SUMIF(Results!D$4:D$169,'Predicted Ranks'!A77,Results!$P$4:P$169)+SUMIF(Results!E$4:E$169,'Predicted Ranks'!A77,Results!$P$4:P$169)+SUMIF(Results!F$4:F$169,'Predicted Ranks'!A77,Results!$Q$4:Q$169)+SUMIF(Results!G$4:G$169,'Predicted Ranks'!A77,Results!$Q$4:Q$169)+SUMIF(Results!H$4:H$169,'Predicted Ranks'!A77,Results!$Q$4:Q$169)</f>
        <v>4</v>
      </c>
      <c r="C77" s="19">
        <f>SUMIF(Results!C$4:C$169,'Predicted Ranks'!A77,Results!$Q$4:Q$169)+SUMIF(Results!D$4:D$169,'Predicted Ranks'!A77,Results!$Q$4:Q$169)+SUMIF(Results!E$4:E$169,'Predicted Ranks'!A77,Results!$Q$4:Q$169)+SUMIF(Results!F$4:F$169,'Predicted Ranks'!A77,Results!$P$4:P$169)+SUMIF(Results!G$4:G$169,'Predicted Ranks'!A77,Results!$P$4:P$169)+SUMIF(Results!H$4:H$169,'Predicted Ranks'!A77,Results!$P$4:P$169)</f>
        <v>6</v>
      </c>
      <c r="D77" s="6">
        <f>SUMIF(Matches!$C$3:$C$169,'Predicted Ranks'!$A77,Matches!$S$3:$S$169)+SUMIF(Matches!$D$3:$D$169,'Predicted Ranks'!$A77,Matches!$S$3:$S$169)+SUMIF(Matches!$E$3:$E$169,'Predicted Ranks'!$A77,Matches!$S$3:$S$169)+SUMIF(Matches!$F$3:$F$169,'Predicted Ranks'!$A77,Matches!$W$3:$W$169)+SUMIF(Matches!$G$3:$G$169,'Predicted Ranks'!$A77,Matches!$W$3:$W$169)+SUMIF(Matches!$H$3:$H$169,'Predicted Ranks'!$A77,Matches!$W$3:$W$169)</f>
        <v>283.69610079721286</v>
      </c>
      <c r="E77" s="6">
        <f>SUMIF(Matches!$C$3:$C$169,'Predicted Ranks'!$A77,Matches!$Q$3:$Q$169)+SUMIF(Matches!$D$3:$D$169,'Predicted Ranks'!$A77,Matches!$Q$3:$Q$169)+SUMIF(Matches!$E$3:$E$169,'Predicted Ranks'!$A77,Matches!$Q$3:$Q$169)+SUMIF(Matches!$F$3:$F$169,'Predicted Ranks'!$A77,Matches!$U$3:$U$169)+SUMIF(Matches!$G$3:$G$169,'Predicted Ranks'!$A77,Matches!$U$3:$U$169)+SUMIF(Matches!$H$3:$H$169,'Predicted Ranks'!$A77,Matches!$U$3:$U$169)</f>
        <v>487.29892831491782</v>
      </c>
      <c r="F77" s="6">
        <f>SUMIF(Matches!$C$3:$C$169,'Predicted Ranks'!$A77,Matches!$R$3:$R$169)+SUMIF(Matches!$D$3:$D$169,'Predicted Ranks'!$A77,Matches!$R$3:$R$169)+SUMIF(Matches!$E$3:$E$169,'Predicted Ranks'!$A77,Matches!$R$3:$R$169)+SUMIF(Matches!$F$3:$F$169,'Predicted Ranks'!$A77,Matches!$V$3:$V$169)+SUMIF(Matches!$G$3:$G$169,'Predicted Ranks'!$A77,Matches!$V$3:$V$169)+SUMIF(Matches!$H$3:$H$169,'Predicted Ranks'!$A77,Matches!$V$3:$V$169)</f>
        <v>433.49276051015192</v>
      </c>
      <c r="G77" s="6">
        <f>SUMIF(Matches!$C$3:$C$169,'Predicted Ranks'!$A77,Matches!$T$3:$T$169)+SUMIF(Matches!$D$3:$D$169,'Predicted Ranks'!$A77,Matches!$T$3:$T$169)+SUMIF(Matches!$E$3:$E$169,'Predicted Ranks'!$A77,Matches!$T$3:$T$169)+SUMIF(Matches!$F$3:$F$169,'Predicted Ranks'!$A77,Matches!$X$3:$X$169)+SUMIF(Matches!$G$3:$G$169,'Predicted Ranks'!$A77,Matches!$X$3:$X$169)+SUMIF(Matches!$H$3:$H$169,'Predicted Ranks'!$A77,Matches!$X$3:$X$169)</f>
        <v>251.943468365255</v>
      </c>
      <c r="H77" s="19">
        <v>2202</v>
      </c>
      <c r="I77" s="19">
        <v>3</v>
      </c>
      <c r="J77" s="19">
        <v>7</v>
      </c>
      <c r="K77" s="6">
        <v>383.52851664036274</v>
      </c>
      <c r="L77" s="6">
        <v>543.07621527238916</v>
      </c>
      <c r="M77" s="6">
        <v>221.06914790655429</v>
      </c>
      <c r="N77" s="6">
        <v>343.64845802682169</v>
      </c>
    </row>
    <row r="78" spans="1:14">
      <c r="A78" s="19">
        <v>5196</v>
      </c>
      <c r="B78" s="19">
        <f>SUMIF(Results!C$4:C$169,'Predicted Ranks'!A78,Results!$P$4:P$169)+SUMIF(Results!D$4:D$169,'Predicted Ranks'!A78,Results!$P$4:P$169)+SUMIF(Results!E$4:E$169,'Predicted Ranks'!A78,Results!$P$4:P$169)+SUMIF(Results!F$4:F$169,'Predicted Ranks'!A78,Results!$Q$4:Q$169)+SUMIF(Results!G$4:G$169,'Predicted Ranks'!A78,Results!$Q$4:Q$169)+SUMIF(Results!H$4:H$169,'Predicted Ranks'!A78,Results!$Q$4:Q$169)</f>
        <v>7</v>
      </c>
      <c r="C78" s="19">
        <f>SUMIF(Results!C$4:C$169,'Predicted Ranks'!A78,Results!$Q$4:Q$169)+SUMIF(Results!D$4:D$169,'Predicted Ranks'!A78,Results!$Q$4:Q$169)+SUMIF(Results!E$4:E$169,'Predicted Ranks'!A78,Results!$Q$4:Q$169)+SUMIF(Results!F$4:F$169,'Predicted Ranks'!A78,Results!$P$4:P$169)+SUMIF(Results!G$4:G$169,'Predicted Ranks'!A78,Results!$P$4:P$169)+SUMIF(Results!H$4:H$169,'Predicted Ranks'!A78,Results!$P$4:P$169)</f>
        <v>3</v>
      </c>
      <c r="D78" s="6">
        <f>SUMIF(Matches!$C$3:$C$169,'Predicted Ranks'!$A78,Matches!$S$3:$S$169)+SUMIF(Matches!$D$3:$D$169,'Predicted Ranks'!$A78,Matches!$S$3:$S$169)+SUMIF(Matches!$E$3:$E$169,'Predicted Ranks'!$A78,Matches!$S$3:$S$169)+SUMIF(Matches!$F$3:$F$169,'Predicted Ranks'!$A78,Matches!$W$3:$W$169)+SUMIF(Matches!$G$3:$G$169,'Predicted Ranks'!$A78,Matches!$W$3:$W$169)+SUMIF(Matches!$H$3:$H$169,'Predicted Ranks'!$A78,Matches!$W$3:$W$169)</f>
        <v>337.44668479642769</v>
      </c>
      <c r="E78" s="6">
        <f>SUMIF(Matches!$C$3:$C$169,'Predicted Ranks'!$A78,Matches!$Q$3:$Q$169)+SUMIF(Matches!$D$3:$D$169,'Predicted Ranks'!$A78,Matches!$Q$3:$Q$169)+SUMIF(Matches!$E$3:$E$169,'Predicted Ranks'!$A78,Matches!$Q$3:$Q$169)+SUMIF(Matches!$F$3:$F$169,'Predicted Ranks'!$A78,Matches!$U$3:$U$169)+SUMIF(Matches!$G$3:$G$169,'Predicted Ranks'!$A78,Matches!$U$3:$U$169)+SUMIF(Matches!$H$3:$H$169,'Predicted Ranks'!$A78,Matches!$U$3:$U$169)</f>
        <v>446.21820959699471</v>
      </c>
      <c r="F78" s="6">
        <f>SUMIF(Matches!$C$3:$C$169,'Predicted Ranks'!$A78,Matches!$R$3:$R$169)+SUMIF(Matches!$D$3:$D$169,'Predicted Ranks'!$A78,Matches!$R$3:$R$169)+SUMIF(Matches!$E$3:$E$169,'Predicted Ranks'!$A78,Matches!$R$3:$R$169)+SUMIF(Matches!$F$3:$F$169,'Predicted Ranks'!$A78,Matches!$V$3:$V$169)+SUMIF(Matches!$G$3:$G$169,'Predicted Ranks'!$A78,Matches!$V$3:$V$169)+SUMIF(Matches!$H$3:$H$169,'Predicted Ranks'!$A78,Matches!$V$3:$V$169)</f>
        <v>437.52617868260768</v>
      </c>
      <c r="G78" s="6">
        <f>SUMIF(Matches!$C$3:$C$169,'Predicted Ranks'!$A78,Matches!$T$3:$T$169)+SUMIF(Matches!$D$3:$D$169,'Predicted Ranks'!$A78,Matches!$T$3:$T$169)+SUMIF(Matches!$E$3:$E$169,'Predicted Ranks'!$A78,Matches!$T$3:$T$169)+SUMIF(Matches!$F$3:$F$169,'Predicted Ranks'!$A78,Matches!$X$3:$X$169)+SUMIF(Matches!$G$3:$G$169,'Predicted Ranks'!$A78,Matches!$X$3:$X$169)+SUMIF(Matches!$H$3:$H$169,'Predicted Ranks'!$A78,Matches!$X$3:$X$169)</f>
        <v>220.05834947656166</v>
      </c>
      <c r="H78" s="19">
        <v>2198</v>
      </c>
      <c r="I78" s="19">
        <v>3</v>
      </c>
      <c r="J78" s="19">
        <v>7</v>
      </c>
      <c r="K78" s="6">
        <v>357.25117543952609</v>
      </c>
      <c r="L78" s="6">
        <v>466.39233747111268</v>
      </c>
      <c r="M78" s="6">
        <v>564.40219872593809</v>
      </c>
      <c r="N78" s="6">
        <v>239.51907608685903</v>
      </c>
    </row>
    <row r="79" spans="1:14">
      <c r="A79" s="19">
        <v>3492</v>
      </c>
      <c r="B79" s="19">
        <f>SUMIF(Results!C$4:C$169,'Predicted Ranks'!A79,Results!$P$4:P$169)+SUMIF(Results!D$4:D$169,'Predicted Ranks'!A79,Results!$P$4:P$169)+SUMIF(Results!E$4:E$169,'Predicted Ranks'!A79,Results!$P$4:P$169)+SUMIF(Results!F$4:F$169,'Predicted Ranks'!A79,Results!$Q$4:Q$169)+SUMIF(Results!G$4:G$169,'Predicted Ranks'!A79,Results!$Q$4:Q$169)+SUMIF(Results!H$4:H$169,'Predicted Ranks'!A79,Results!$Q$4:Q$169)</f>
        <v>3</v>
      </c>
      <c r="C79" s="19">
        <f>SUMIF(Results!C$4:C$169,'Predicted Ranks'!A79,Results!$Q$4:Q$169)+SUMIF(Results!D$4:D$169,'Predicted Ranks'!A79,Results!$Q$4:Q$169)+SUMIF(Results!E$4:E$169,'Predicted Ranks'!A79,Results!$Q$4:Q$169)+SUMIF(Results!F$4:F$169,'Predicted Ranks'!A79,Results!$P$4:P$169)+SUMIF(Results!G$4:G$169,'Predicted Ranks'!A79,Results!$P$4:P$169)+SUMIF(Results!H$4:H$169,'Predicted Ranks'!A79,Results!$P$4:P$169)</f>
        <v>7</v>
      </c>
      <c r="D79" s="6">
        <f>SUMIF(Matches!$C$3:$C$169,'Predicted Ranks'!$A79,Matches!$S$3:$S$169)+SUMIF(Matches!$D$3:$D$169,'Predicted Ranks'!$A79,Matches!$S$3:$S$169)+SUMIF(Matches!$E$3:$E$169,'Predicted Ranks'!$A79,Matches!$S$3:$S$169)+SUMIF(Matches!$F$3:$F$169,'Predicted Ranks'!$A79,Matches!$W$3:$W$169)+SUMIF(Matches!$G$3:$G$169,'Predicted Ranks'!$A79,Matches!$W$3:$W$169)+SUMIF(Matches!$H$3:$H$169,'Predicted Ranks'!$A79,Matches!$W$3:$W$169)</f>
        <v>395.96636981421534</v>
      </c>
      <c r="E79" s="6">
        <f>SUMIF(Matches!$C$3:$C$169,'Predicted Ranks'!$A79,Matches!$Q$3:$Q$169)+SUMIF(Matches!$D$3:$D$169,'Predicted Ranks'!$A79,Matches!$Q$3:$Q$169)+SUMIF(Matches!$E$3:$E$169,'Predicted Ranks'!$A79,Matches!$Q$3:$Q$169)+SUMIF(Matches!$F$3:$F$169,'Predicted Ranks'!$A79,Matches!$U$3:$U$169)+SUMIF(Matches!$G$3:$G$169,'Predicted Ranks'!$A79,Matches!$U$3:$U$169)+SUMIF(Matches!$H$3:$H$169,'Predicted Ranks'!$A79,Matches!$U$3:$U$169)</f>
        <v>370.86266185354845</v>
      </c>
      <c r="F79" s="6">
        <f>SUMIF(Matches!$C$3:$C$169,'Predicted Ranks'!$A79,Matches!$R$3:$R$169)+SUMIF(Matches!$D$3:$D$169,'Predicted Ranks'!$A79,Matches!$R$3:$R$169)+SUMIF(Matches!$E$3:$E$169,'Predicted Ranks'!$A79,Matches!$R$3:$R$169)+SUMIF(Matches!$F$3:$F$169,'Predicted Ranks'!$A79,Matches!$V$3:$V$169)+SUMIF(Matches!$G$3:$G$169,'Predicted Ranks'!$A79,Matches!$V$3:$V$169)+SUMIF(Matches!$H$3:$H$169,'Predicted Ranks'!$A79,Matches!$V$3:$V$169)</f>
        <v>285.80009946669247</v>
      </c>
      <c r="G79" s="6">
        <f>SUMIF(Matches!$C$3:$C$169,'Predicted Ranks'!$A79,Matches!$T$3:$T$169)+SUMIF(Matches!$D$3:$D$169,'Predicted Ranks'!$A79,Matches!$T$3:$T$169)+SUMIF(Matches!$E$3:$E$169,'Predicted Ranks'!$A79,Matches!$T$3:$T$169)+SUMIF(Matches!$F$3:$F$169,'Predicted Ranks'!$A79,Matches!$X$3:$X$169)+SUMIF(Matches!$G$3:$G$169,'Predicted Ranks'!$A79,Matches!$X$3:$X$169)+SUMIF(Matches!$H$3:$H$169,'Predicted Ranks'!$A79,Matches!$X$3:$X$169)</f>
        <v>209.99788891865848</v>
      </c>
      <c r="H79" s="19">
        <v>4499</v>
      </c>
      <c r="I79" s="19">
        <v>3</v>
      </c>
      <c r="J79" s="19">
        <v>8</v>
      </c>
      <c r="K79" s="6">
        <v>350.72471697748063</v>
      </c>
      <c r="L79" s="6">
        <v>515.01031202682464</v>
      </c>
      <c r="M79" s="6">
        <v>298.24773976387849</v>
      </c>
      <c r="N79" s="6">
        <v>174.57112860217572</v>
      </c>
    </row>
    <row r="80" spans="1:14">
      <c r="A80" s="19">
        <v>1662</v>
      </c>
      <c r="B80" s="19">
        <f>SUMIF(Results!C$4:C$169,'Predicted Ranks'!A80,Results!$P$4:P$169)+SUMIF(Results!D$4:D$169,'Predicted Ranks'!A80,Results!$P$4:P$169)+SUMIF(Results!E$4:E$169,'Predicted Ranks'!A80,Results!$P$4:P$169)+SUMIF(Results!F$4:F$169,'Predicted Ranks'!A80,Results!$Q$4:Q$169)+SUMIF(Results!G$4:G$169,'Predicted Ranks'!A80,Results!$Q$4:Q$169)+SUMIF(Results!H$4:H$169,'Predicted Ranks'!A80,Results!$Q$4:Q$169)</f>
        <v>2</v>
      </c>
      <c r="C80" s="19">
        <f>SUMIF(Results!C$4:C$169,'Predicted Ranks'!A80,Results!$Q$4:Q$169)+SUMIF(Results!D$4:D$169,'Predicted Ranks'!A80,Results!$Q$4:Q$169)+SUMIF(Results!E$4:E$169,'Predicted Ranks'!A80,Results!$Q$4:Q$169)+SUMIF(Results!F$4:F$169,'Predicted Ranks'!A80,Results!$P$4:P$169)+SUMIF(Results!G$4:G$169,'Predicted Ranks'!A80,Results!$P$4:P$169)+SUMIF(Results!H$4:H$169,'Predicted Ranks'!A80,Results!$P$4:P$169)</f>
        <v>8</v>
      </c>
      <c r="D80" s="6">
        <f>SUMIF(Matches!$C$3:$C$169,'Predicted Ranks'!$A80,Matches!$S$3:$S$169)+SUMIF(Matches!$D$3:$D$169,'Predicted Ranks'!$A80,Matches!$S$3:$S$169)+SUMIF(Matches!$E$3:$E$169,'Predicted Ranks'!$A80,Matches!$S$3:$S$169)+SUMIF(Matches!$F$3:$F$169,'Predicted Ranks'!$A80,Matches!$W$3:$W$169)+SUMIF(Matches!$G$3:$G$169,'Predicted Ranks'!$A80,Matches!$W$3:$W$169)+SUMIF(Matches!$H$3:$H$169,'Predicted Ranks'!$A80,Matches!$W$3:$W$169)</f>
        <v>231.10284505486715</v>
      </c>
      <c r="E80" s="6">
        <f>SUMIF(Matches!$C$3:$C$169,'Predicted Ranks'!$A80,Matches!$Q$3:$Q$169)+SUMIF(Matches!$D$3:$D$169,'Predicted Ranks'!$A80,Matches!$Q$3:$Q$169)+SUMIF(Matches!$E$3:$E$169,'Predicted Ranks'!$A80,Matches!$Q$3:$Q$169)+SUMIF(Matches!$F$3:$F$169,'Predicted Ranks'!$A80,Matches!$U$3:$U$169)+SUMIF(Matches!$G$3:$G$169,'Predicted Ranks'!$A80,Matches!$U$3:$U$169)+SUMIF(Matches!$H$3:$H$169,'Predicted Ranks'!$A80,Matches!$U$3:$U$169)</f>
        <v>409.66993072289557</v>
      </c>
      <c r="F80" s="6">
        <f>SUMIF(Matches!$C$3:$C$169,'Predicted Ranks'!$A80,Matches!$R$3:$R$169)+SUMIF(Matches!$D$3:$D$169,'Predicted Ranks'!$A80,Matches!$R$3:$R$169)+SUMIF(Matches!$E$3:$E$169,'Predicted Ranks'!$A80,Matches!$R$3:$R$169)+SUMIF(Matches!$F$3:$F$169,'Predicted Ranks'!$A80,Matches!$V$3:$V$169)+SUMIF(Matches!$G$3:$G$169,'Predicted Ranks'!$A80,Matches!$V$3:$V$169)+SUMIF(Matches!$H$3:$H$169,'Predicted Ranks'!$A80,Matches!$V$3:$V$169)</f>
        <v>401.3799137405594</v>
      </c>
      <c r="G80" s="6">
        <f>SUMIF(Matches!$C$3:$C$169,'Predicted Ranks'!$A80,Matches!$T$3:$T$169)+SUMIF(Matches!$D$3:$D$169,'Predicted Ranks'!$A80,Matches!$T$3:$T$169)+SUMIF(Matches!$E$3:$E$169,'Predicted Ranks'!$A80,Matches!$T$3:$T$169)+SUMIF(Matches!$F$3:$F$169,'Predicted Ranks'!$A80,Matches!$X$3:$X$169)+SUMIF(Matches!$G$3:$G$169,'Predicted Ranks'!$A80,Matches!$X$3:$X$169)+SUMIF(Matches!$H$3:$H$169,'Predicted Ranks'!$A80,Matches!$X$3:$X$169)</f>
        <v>230.2224068987145</v>
      </c>
      <c r="H80" s="19">
        <v>5123</v>
      </c>
      <c r="I80" s="19">
        <v>3</v>
      </c>
      <c r="J80" s="19">
        <v>8</v>
      </c>
      <c r="K80" s="6">
        <v>330.52570673680543</v>
      </c>
      <c r="L80" s="6">
        <v>445.67083102520377</v>
      </c>
      <c r="M80" s="6">
        <v>445.75324556293981</v>
      </c>
      <c r="N80" s="6">
        <v>216.24774717689152</v>
      </c>
    </row>
    <row r="81" spans="1:14">
      <c r="A81" s="19">
        <v>2500</v>
      </c>
      <c r="B81" s="19">
        <f>SUMIF(Results!C$4:C$169,'Predicted Ranks'!A81,Results!$P$4:P$169)+SUMIF(Results!D$4:D$169,'Predicted Ranks'!A81,Results!$P$4:P$169)+SUMIF(Results!E$4:E$169,'Predicted Ranks'!A81,Results!$P$4:P$169)+SUMIF(Results!F$4:F$169,'Predicted Ranks'!A81,Results!$Q$4:Q$169)+SUMIF(Results!G$4:G$169,'Predicted Ranks'!A81,Results!$Q$4:Q$169)+SUMIF(Results!H$4:H$169,'Predicted Ranks'!A81,Results!$Q$4:Q$169)</f>
        <v>5</v>
      </c>
      <c r="C81" s="19">
        <f>SUMIF(Results!C$4:C$169,'Predicted Ranks'!A81,Results!$Q$4:Q$169)+SUMIF(Results!D$4:D$169,'Predicted Ranks'!A81,Results!$Q$4:Q$169)+SUMIF(Results!E$4:E$169,'Predicted Ranks'!A81,Results!$Q$4:Q$169)+SUMIF(Results!F$4:F$169,'Predicted Ranks'!A81,Results!$P$4:P$169)+SUMIF(Results!G$4:G$169,'Predicted Ranks'!A81,Results!$P$4:P$169)+SUMIF(Results!H$4:H$169,'Predicted Ranks'!A81,Results!$P$4:P$169)</f>
        <v>5</v>
      </c>
      <c r="D81" s="6">
        <f>SUMIF(Matches!$C$3:$C$169,'Predicted Ranks'!$A81,Matches!$S$3:$S$169)+SUMIF(Matches!$D$3:$D$169,'Predicted Ranks'!$A81,Matches!$S$3:$S$169)+SUMIF(Matches!$E$3:$E$169,'Predicted Ranks'!$A81,Matches!$S$3:$S$169)+SUMIF(Matches!$F$3:$F$169,'Predicted Ranks'!$A81,Matches!$W$3:$W$169)+SUMIF(Matches!$G$3:$G$169,'Predicted Ranks'!$A81,Matches!$W$3:$W$169)+SUMIF(Matches!$H$3:$H$169,'Predicted Ranks'!$A81,Matches!$W$3:$W$169)</f>
        <v>377.22616092421009</v>
      </c>
      <c r="E81" s="6">
        <f>SUMIF(Matches!$C$3:$C$169,'Predicted Ranks'!$A81,Matches!$Q$3:$Q$169)+SUMIF(Matches!$D$3:$D$169,'Predicted Ranks'!$A81,Matches!$Q$3:$Q$169)+SUMIF(Matches!$E$3:$E$169,'Predicted Ranks'!$A81,Matches!$Q$3:$Q$169)+SUMIF(Matches!$F$3:$F$169,'Predicted Ranks'!$A81,Matches!$U$3:$U$169)+SUMIF(Matches!$G$3:$G$169,'Predicted Ranks'!$A81,Matches!$U$3:$U$169)+SUMIF(Matches!$H$3:$H$169,'Predicted Ranks'!$A81,Matches!$U$3:$U$169)</f>
        <v>435.14947439475702</v>
      </c>
      <c r="F81" s="6">
        <f>SUMIF(Matches!$C$3:$C$169,'Predicted Ranks'!$A81,Matches!$R$3:$R$169)+SUMIF(Matches!$D$3:$D$169,'Predicted Ranks'!$A81,Matches!$R$3:$R$169)+SUMIF(Matches!$E$3:$E$169,'Predicted Ranks'!$A81,Matches!$R$3:$R$169)+SUMIF(Matches!$F$3:$F$169,'Predicted Ranks'!$A81,Matches!$V$3:$V$169)+SUMIF(Matches!$G$3:$G$169,'Predicted Ranks'!$A81,Matches!$V$3:$V$169)+SUMIF(Matches!$H$3:$H$169,'Predicted Ranks'!$A81,Matches!$V$3:$V$169)</f>
        <v>470.77121125576411</v>
      </c>
      <c r="G81" s="6">
        <f>SUMIF(Matches!$C$3:$C$169,'Predicted Ranks'!$A81,Matches!$T$3:$T$169)+SUMIF(Matches!$D$3:$D$169,'Predicted Ranks'!$A81,Matches!$T$3:$T$169)+SUMIF(Matches!$E$3:$E$169,'Predicted Ranks'!$A81,Matches!$T$3:$T$169)+SUMIF(Matches!$F$3:$F$169,'Predicted Ranks'!$A81,Matches!$X$3:$X$169)+SUMIF(Matches!$G$3:$G$169,'Predicted Ranks'!$A81,Matches!$X$3:$X$169)+SUMIF(Matches!$H$3:$H$169,'Predicted Ranks'!$A81,Matches!$X$3:$X$169)</f>
        <v>202.99583690687632</v>
      </c>
      <c r="H81" s="19">
        <v>2626</v>
      </c>
      <c r="I81" s="19">
        <v>3</v>
      </c>
      <c r="J81" s="19">
        <v>7</v>
      </c>
      <c r="K81" s="6">
        <v>319.45627674495825</v>
      </c>
      <c r="L81" s="6">
        <v>368.18915937162137</v>
      </c>
      <c r="M81" s="6">
        <v>300.07111348961791</v>
      </c>
      <c r="N81" s="6">
        <v>191.36083015572348</v>
      </c>
    </row>
    <row r="82" spans="1:14">
      <c r="A82" s="19">
        <v>4499</v>
      </c>
      <c r="B82" s="19">
        <f>SUMIF(Results!C$4:C$169,'Predicted Ranks'!A82,Results!$P$4:P$169)+SUMIF(Results!D$4:D$169,'Predicted Ranks'!A82,Results!$P$4:P$169)+SUMIF(Results!E$4:E$169,'Predicted Ranks'!A82,Results!$P$4:P$169)+SUMIF(Results!F$4:F$169,'Predicted Ranks'!A82,Results!$Q$4:Q$169)+SUMIF(Results!G$4:G$169,'Predicted Ranks'!A82,Results!$Q$4:Q$169)+SUMIF(Results!H$4:H$169,'Predicted Ranks'!A82,Results!$Q$4:Q$169)</f>
        <v>3</v>
      </c>
      <c r="C82" s="19">
        <f>SUMIF(Results!C$4:C$169,'Predicted Ranks'!A82,Results!$Q$4:Q$169)+SUMIF(Results!D$4:D$169,'Predicted Ranks'!A82,Results!$Q$4:Q$169)+SUMIF(Results!E$4:E$169,'Predicted Ranks'!A82,Results!$Q$4:Q$169)+SUMIF(Results!F$4:F$169,'Predicted Ranks'!A82,Results!$P$4:P$169)+SUMIF(Results!G$4:G$169,'Predicted Ranks'!A82,Results!$P$4:P$169)+SUMIF(Results!H$4:H$169,'Predicted Ranks'!A82,Results!$P$4:P$169)</f>
        <v>8</v>
      </c>
      <c r="D82" s="6">
        <f>SUMIF(Matches!$C$3:$C$169,'Predicted Ranks'!$A82,Matches!$S$3:$S$169)+SUMIF(Matches!$D$3:$D$169,'Predicted Ranks'!$A82,Matches!$S$3:$S$169)+SUMIF(Matches!$E$3:$E$169,'Predicted Ranks'!$A82,Matches!$S$3:$S$169)+SUMIF(Matches!$F$3:$F$169,'Predicted Ranks'!$A82,Matches!$W$3:$W$169)+SUMIF(Matches!$G$3:$G$169,'Predicted Ranks'!$A82,Matches!$W$3:$W$169)+SUMIF(Matches!$H$3:$H$169,'Predicted Ranks'!$A82,Matches!$W$3:$W$169)</f>
        <v>350.72471697748063</v>
      </c>
      <c r="E82" s="6">
        <f>SUMIF(Matches!$C$3:$C$169,'Predicted Ranks'!$A82,Matches!$Q$3:$Q$169)+SUMIF(Matches!$D$3:$D$169,'Predicted Ranks'!$A82,Matches!$Q$3:$Q$169)+SUMIF(Matches!$E$3:$E$169,'Predicted Ranks'!$A82,Matches!$Q$3:$Q$169)+SUMIF(Matches!$F$3:$F$169,'Predicted Ranks'!$A82,Matches!$U$3:$U$169)+SUMIF(Matches!$G$3:$G$169,'Predicted Ranks'!$A82,Matches!$U$3:$U$169)+SUMIF(Matches!$H$3:$H$169,'Predicted Ranks'!$A82,Matches!$U$3:$U$169)</f>
        <v>515.01031202682464</v>
      </c>
      <c r="F82" s="6">
        <f>SUMIF(Matches!$C$3:$C$169,'Predicted Ranks'!$A82,Matches!$R$3:$R$169)+SUMIF(Matches!$D$3:$D$169,'Predicted Ranks'!$A82,Matches!$R$3:$R$169)+SUMIF(Matches!$E$3:$E$169,'Predicted Ranks'!$A82,Matches!$R$3:$R$169)+SUMIF(Matches!$F$3:$F$169,'Predicted Ranks'!$A82,Matches!$V$3:$V$169)+SUMIF(Matches!$G$3:$G$169,'Predicted Ranks'!$A82,Matches!$V$3:$V$169)+SUMIF(Matches!$H$3:$H$169,'Predicted Ranks'!$A82,Matches!$V$3:$V$169)</f>
        <v>298.24773976387849</v>
      </c>
      <c r="G82" s="6">
        <f>SUMIF(Matches!$C$3:$C$169,'Predicted Ranks'!$A82,Matches!$T$3:$T$169)+SUMIF(Matches!$D$3:$D$169,'Predicted Ranks'!$A82,Matches!$T$3:$T$169)+SUMIF(Matches!$E$3:$E$169,'Predicted Ranks'!$A82,Matches!$T$3:$T$169)+SUMIF(Matches!$F$3:$F$169,'Predicted Ranks'!$A82,Matches!$X$3:$X$169)+SUMIF(Matches!$G$3:$G$169,'Predicted Ranks'!$A82,Matches!$X$3:$X$169)+SUMIF(Matches!$H$3:$H$169,'Predicted Ranks'!$A82,Matches!$X$3:$X$169)</f>
        <v>174.57112860217572</v>
      </c>
      <c r="H82" s="19">
        <v>3211</v>
      </c>
      <c r="I82" s="19">
        <v>3</v>
      </c>
      <c r="J82" s="19">
        <v>7</v>
      </c>
      <c r="K82" s="6">
        <v>308.85372030946161</v>
      </c>
      <c r="L82" s="6">
        <v>493.7531072896499</v>
      </c>
      <c r="M82" s="6">
        <v>343.36493197335176</v>
      </c>
      <c r="N82" s="6">
        <v>226.13959980484219</v>
      </c>
    </row>
    <row r="83" spans="1:14">
      <c r="A83" s="19">
        <v>2576</v>
      </c>
      <c r="B83" s="19">
        <f>SUMIF(Results!C$4:C$169,'Predicted Ranks'!A83,Results!$P$4:P$169)+SUMIF(Results!D$4:D$169,'Predicted Ranks'!A83,Results!$P$4:P$169)+SUMIF(Results!E$4:E$169,'Predicted Ranks'!A83,Results!$P$4:P$169)+SUMIF(Results!F$4:F$169,'Predicted Ranks'!A83,Results!$Q$4:Q$169)+SUMIF(Results!G$4:G$169,'Predicted Ranks'!A83,Results!$Q$4:Q$169)+SUMIF(Results!H$4:H$169,'Predicted Ranks'!A83,Results!$Q$4:Q$169)</f>
        <v>4</v>
      </c>
      <c r="C83" s="19">
        <f>SUMIF(Results!C$4:C$169,'Predicted Ranks'!A83,Results!$Q$4:Q$169)+SUMIF(Results!D$4:D$169,'Predicted Ranks'!A83,Results!$Q$4:Q$169)+SUMIF(Results!E$4:E$169,'Predicted Ranks'!A83,Results!$Q$4:Q$169)+SUMIF(Results!F$4:F$169,'Predicted Ranks'!A83,Results!$P$4:P$169)+SUMIF(Results!G$4:G$169,'Predicted Ranks'!A83,Results!$P$4:P$169)+SUMIF(Results!H$4:H$169,'Predicted Ranks'!A83,Results!$P$4:P$169)</f>
        <v>6</v>
      </c>
      <c r="D83" s="6">
        <f>SUMIF(Matches!$C$3:$C$169,'Predicted Ranks'!$A83,Matches!$S$3:$S$169)+SUMIF(Matches!$D$3:$D$169,'Predicted Ranks'!$A83,Matches!$S$3:$S$169)+SUMIF(Matches!$E$3:$E$169,'Predicted Ranks'!$A83,Matches!$S$3:$S$169)+SUMIF(Matches!$F$3:$F$169,'Predicted Ranks'!$A83,Matches!$W$3:$W$169)+SUMIF(Matches!$G$3:$G$169,'Predicted Ranks'!$A83,Matches!$W$3:$W$169)+SUMIF(Matches!$H$3:$H$169,'Predicted Ranks'!$A83,Matches!$W$3:$W$169)</f>
        <v>183.34298433247332</v>
      </c>
      <c r="E83" s="6">
        <f>SUMIF(Matches!$C$3:$C$169,'Predicted Ranks'!$A83,Matches!$Q$3:$Q$169)+SUMIF(Matches!$D$3:$D$169,'Predicted Ranks'!$A83,Matches!$Q$3:$Q$169)+SUMIF(Matches!$E$3:$E$169,'Predicted Ranks'!$A83,Matches!$Q$3:$Q$169)+SUMIF(Matches!$F$3:$F$169,'Predicted Ranks'!$A83,Matches!$U$3:$U$169)+SUMIF(Matches!$G$3:$G$169,'Predicted Ranks'!$A83,Matches!$U$3:$U$169)+SUMIF(Matches!$H$3:$H$169,'Predicted Ranks'!$A83,Matches!$U$3:$U$169)</f>
        <v>462.1975038230056</v>
      </c>
      <c r="F83" s="6">
        <f>SUMIF(Matches!$C$3:$C$169,'Predicted Ranks'!$A83,Matches!$R$3:$R$169)+SUMIF(Matches!$D$3:$D$169,'Predicted Ranks'!$A83,Matches!$R$3:$R$169)+SUMIF(Matches!$E$3:$E$169,'Predicted Ranks'!$A83,Matches!$R$3:$R$169)+SUMIF(Matches!$F$3:$F$169,'Predicted Ranks'!$A83,Matches!$V$3:$V$169)+SUMIF(Matches!$G$3:$G$169,'Predicted Ranks'!$A83,Matches!$V$3:$V$169)+SUMIF(Matches!$H$3:$H$169,'Predicted Ranks'!$A83,Matches!$V$3:$V$169)</f>
        <v>344.05715846897363</v>
      </c>
      <c r="G83" s="6">
        <f>SUMIF(Matches!$C$3:$C$169,'Predicted Ranks'!$A83,Matches!$T$3:$T$169)+SUMIF(Matches!$D$3:$D$169,'Predicted Ranks'!$A83,Matches!$T$3:$T$169)+SUMIF(Matches!$E$3:$E$169,'Predicted Ranks'!$A83,Matches!$T$3:$T$169)+SUMIF(Matches!$F$3:$F$169,'Predicted Ranks'!$A83,Matches!$X$3:$X$169)+SUMIF(Matches!$G$3:$G$169,'Predicted Ranks'!$A83,Matches!$X$3:$X$169)+SUMIF(Matches!$H$3:$H$169,'Predicted Ranks'!$A83,Matches!$X$3:$X$169)</f>
        <v>214.04020443423704</v>
      </c>
      <c r="H83" s="19">
        <v>4013</v>
      </c>
      <c r="I83" s="19">
        <v>3</v>
      </c>
      <c r="J83" s="19">
        <v>7</v>
      </c>
      <c r="K83" s="6">
        <v>262.82387014828186</v>
      </c>
      <c r="L83" s="6">
        <v>395.90119149186455</v>
      </c>
      <c r="M83" s="6">
        <v>463.68083752098079</v>
      </c>
      <c r="N83" s="6">
        <v>176.62054124769605</v>
      </c>
    </row>
    <row r="84" spans="1:14">
      <c r="A84" s="19">
        <v>3616</v>
      </c>
      <c r="B84" s="19">
        <f>SUMIF(Results!C$4:C$169,'Predicted Ranks'!A84,Results!$P$4:P$169)+SUMIF(Results!D$4:D$169,'Predicted Ranks'!A84,Results!$P$4:P$169)+SUMIF(Results!E$4:E$169,'Predicted Ranks'!A84,Results!$P$4:P$169)+SUMIF(Results!F$4:F$169,'Predicted Ranks'!A84,Results!$Q$4:Q$169)+SUMIF(Results!G$4:G$169,'Predicted Ranks'!A84,Results!$Q$4:Q$169)+SUMIF(Results!H$4:H$169,'Predicted Ranks'!A84,Results!$Q$4:Q$169)</f>
        <v>2</v>
      </c>
      <c r="C84" s="19">
        <f>SUMIF(Results!C$4:C$169,'Predicted Ranks'!A84,Results!$Q$4:Q$169)+SUMIF(Results!D$4:D$169,'Predicted Ranks'!A84,Results!$Q$4:Q$169)+SUMIF(Results!E$4:E$169,'Predicted Ranks'!A84,Results!$Q$4:Q$169)+SUMIF(Results!F$4:F$169,'Predicted Ranks'!A84,Results!$P$4:P$169)+SUMIF(Results!G$4:G$169,'Predicted Ranks'!A84,Results!$P$4:P$169)+SUMIF(Results!H$4:H$169,'Predicted Ranks'!A84,Results!$P$4:P$169)</f>
        <v>8</v>
      </c>
      <c r="D84" s="6">
        <f>SUMIF(Matches!$C$3:$C$169,'Predicted Ranks'!$A84,Matches!$S$3:$S$169)+SUMIF(Matches!$D$3:$D$169,'Predicted Ranks'!$A84,Matches!$S$3:$S$169)+SUMIF(Matches!$E$3:$E$169,'Predicted Ranks'!$A84,Matches!$S$3:$S$169)+SUMIF(Matches!$F$3:$F$169,'Predicted Ranks'!$A84,Matches!$W$3:$W$169)+SUMIF(Matches!$G$3:$G$169,'Predicted Ranks'!$A84,Matches!$W$3:$W$169)+SUMIF(Matches!$H$3:$H$169,'Predicted Ranks'!$A84,Matches!$W$3:$W$169)</f>
        <v>290.03275982550895</v>
      </c>
      <c r="E84" s="6">
        <f>SUMIF(Matches!$C$3:$C$169,'Predicted Ranks'!$A84,Matches!$Q$3:$Q$169)+SUMIF(Matches!$D$3:$D$169,'Predicted Ranks'!$A84,Matches!$Q$3:$Q$169)+SUMIF(Matches!$E$3:$E$169,'Predicted Ranks'!$A84,Matches!$Q$3:$Q$169)+SUMIF(Matches!$F$3:$F$169,'Predicted Ranks'!$A84,Matches!$U$3:$U$169)+SUMIF(Matches!$G$3:$G$169,'Predicted Ranks'!$A84,Matches!$U$3:$U$169)+SUMIF(Matches!$H$3:$H$169,'Predicted Ranks'!$A84,Matches!$U$3:$U$169)</f>
        <v>463.19728564938885</v>
      </c>
      <c r="F84" s="6">
        <f>SUMIF(Matches!$C$3:$C$169,'Predicted Ranks'!$A84,Matches!$R$3:$R$169)+SUMIF(Matches!$D$3:$D$169,'Predicted Ranks'!$A84,Matches!$R$3:$R$169)+SUMIF(Matches!$E$3:$E$169,'Predicted Ranks'!$A84,Matches!$R$3:$R$169)+SUMIF(Matches!$F$3:$F$169,'Predicted Ranks'!$A84,Matches!$V$3:$V$169)+SUMIF(Matches!$G$3:$G$169,'Predicted Ranks'!$A84,Matches!$V$3:$V$169)+SUMIF(Matches!$H$3:$H$169,'Predicted Ranks'!$A84,Matches!$V$3:$V$169)</f>
        <v>327.86076749076653</v>
      </c>
      <c r="G84" s="6">
        <f>SUMIF(Matches!$C$3:$C$169,'Predicted Ranks'!$A84,Matches!$T$3:$T$169)+SUMIF(Matches!$D$3:$D$169,'Predicted Ranks'!$A84,Matches!$T$3:$T$169)+SUMIF(Matches!$E$3:$E$169,'Predicted Ranks'!$A84,Matches!$T$3:$T$169)+SUMIF(Matches!$F$3:$F$169,'Predicted Ranks'!$A84,Matches!$X$3:$X$169)+SUMIF(Matches!$G$3:$G$169,'Predicted Ranks'!$A84,Matches!$X$3:$X$169)+SUMIF(Matches!$H$3:$H$169,'Predicted Ranks'!$A84,Matches!$X$3:$X$169)</f>
        <v>289.44248015249667</v>
      </c>
      <c r="H84" s="19">
        <v>229</v>
      </c>
      <c r="I84" s="19">
        <v>3</v>
      </c>
      <c r="J84" s="19">
        <v>6</v>
      </c>
      <c r="K84" s="6">
        <v>232.80981997503579</v>
      </c>
      <c r="L84" s="6">
        <v>340.15574044425438</v>
      </c>
      <c r="M84" s="6">
        <v>229.12435973051163</v>
      </c>
      <c r="N84" s="6">
        <v>161.72114113840982</v>
      </c>
    </row>
    <row r="85" spans="1:14">
      <c r="A85" s="19">
        <v>4583</v>
      </c>
      <c r="B85" s="19">
        <f>SUMIF(Results!C$4:C$169,'Predicted Ranks'!A85,Results!$P$4:P$169)+SUMIF(Results!D$4:D$169,'Predicted Ranks'!A85,Results!$P$4:P$169)+SUMIF(Results!E$4:E$169,'Predicted Ranks'!A85,Results!$P$4:P$169)+SUMIF(Results!F$4:F$169,'Predicted Ranks'!A85,Results!$Q$4:Q$169)+SUMIF(Results!G$4:G$169,'Predicted Ranks'!A85,Results!$Q$4:Q$169)+SUMIF(Results!H$4:H$169,'Predicted Ranks'!A85,Results!$Q$4:Q$169)</f>
        <v>4</v>
      </c>
      <c r="C85" s="19">
        <f>SUMIF(Results!C$4:C$169,'Predicted Ranks'!A85,Results!$Q$4:Q$169)+SUMIF(Results!D$4:D$169,'Predicted Ranks'!A85,Results!$Q$4:Q$169)+SUMIF(Results!E$4:E$169,'Predicted Ranks'!A85,Results!$Q$4:Q$169)+SUMIF(Results!F$4:F$169,'Predicted Ranks'!A85,Results!$P$4:P$169)+SUMIF(Results!G$4:G$169,'Predicted Ranks'!A85,Results!$P$4:P$169)+SUMIF(Results!H$4:H$169,'Predicted Ranks'!A85,Results!$P$4:P$169)</f>
        <v>6</v>
      </c>
      <c r="D85" s="6">
        <f>SUMIF(Matches!$C$3:$C$169,'Predicted Ranks'!$A85,Matches!$S$3:$S$169)+SUMIF(Matches!$D$3:$D$169,'Predicted Ranks'!$A85,Matches!$S$3:$S$169)+SUMIF(Matches!$E$3:$E$169,'Predicted Ranks'!$A85,Matches!$S$3:$S$169)+SUMIF(Matches!$F$3:$F$169,'Predicted Ranks'!$A85,Matches!$W$3:$W$169)+SUMIF(Matches!$G$3:$G$169,'Predicted Ranks'!$A85,Matches!$W$3:$W$169)+SUMIF(Matches!$H$3:$H$169,'Predicted Ranks'!$A85,Matches!$W$3:$W$169)</f>
        <v>347.71600801926564</v>
      </c>
      <c r="E85" s="6">
        <f>SUMIF(Matches!$C$3:$C$169,'Predicted Ranks'!$A85,Matches!$Q$3:$Q$169)+SUMIF(Matches!$D$3:$D$169,'Predicted Ranks'!$A85,Matches!$Q$3:$Q$169)+SUMIF(Matches!$E$3:$E$169,'Predicted Ranks'!$A85,Matches!$Q$3:$Q$169)+SUMIF(Matches!$F$3:$F$169,'Predicted Ranks'!$A85,Matches!$U$3:$U$169)+SUMIF(Matches!$G$3:$G$169,'Predicted Ranks'!$A85,Matches!$U$3:$U$169)+SUMIF(Matches!$H$3:$H$169,'Predicted Ranks'!$A85,Matches!$U$3:$U$169)</f>
        <v>418.05837074694296</v>
      </c>
      <c r="F85" s="6">
        <f>SUMIF(Matches!$C$3:$C$169,'Predicted Ranks'!$A85,Matches!$R$3:$R$169)+SUMIF(Matches!$D$3:$D$169,'Predicted Ranks'!$A85,Matches!$R$3:$R$169)+SUMIF(Matches!$E$3:$E$169,'Predicted Ranks'!$A85,Matches!$R$3:$R$169)+SUMIF(Matches!$F$3:$F$169,'Predicted Ranks'!$A85,Matches!$V$3:$V$169)+SUMIF(Matches!$G$3:$G$169,'Predicted Ranks'!$A85,Matches!$V$3:$V$169)+SUMIF(Matches!$H$3:$H$169,'Predicted Ranks'!$A85,Matches!$V$3:$V$169)</f>
        <v>285.85126414760765</v>
      </c>
      <c r="G85" s="6">
        <f>SUMIF(Matches!$C$3:$C$169,'Predicted Ranks'!$A85,Matches!$T$3:$T$169)+SUMIF(Matches!$D$3:$D$169,'Predicted Ranks'!$A85,Matches!$T$3:$T$169)+SUMIF(Matches!$E$3:$E$169,'Predicted Ranks'!$A85,Matches!$T$3:$T$169)+SUMIF(Matches!$F$3:$F$169,'Predicted Ranks'!$A85,Matches!$X$3:$X$169)+SUMIF(Matches!$G$3:$G$169,'Predicted Ranks'!$A85,Matches!$X$3:$X$169)+SUMIF(Matches!$H$3:$H$169,'Predicted Ranks'!$A85,Matches!$X$3:$X$169)</f>
        <v>212.50248901166648</v>
      </c>
      <c r="H85" s="19">
        <v>4010</v>
      </c>
      <c r="I85" s="19">
        <v>3</v>
      </c>
      <c r="J85" s="19">
        <v>7</v>
      </c>
      <c r="K85" s="6">
        <v>224.04222400831003</v>
      </c>
      <c r="L85" s="6">
        <v>354.96871803614556</v>
      </c>
      <c r="M85" s="6">
        <v>94.881983022687294</v>
      </c>
      <c r="N85" s="6">
        <v>130.79063298040128</v>
      </c>
    </row>
    <row r="86" spans="1:14">
      <c r="A86" s="19">
        <v>3354</v>
      </c>
      <c r="B86" s="19">
        <f>SUMIF(Results!C$4:C$169,'Predicted Ranks'!A86,Results!$P$4:P$169)+SUMIF(Results!D$4:D$169,'Predicted Ranks'!A86,Results!$P$4:P$169)+SUMIF(Results!E$4:E$169,'Predicted Ranks'!A86,Results!$P$4:P$169)+SUMIF(Results!F$4:F$169,'Predicted Ranks'!A86,Results!$Q$4:Q$169)+SUMIF(Results!G$4:G$169,'Predicted Ranks'!A86,Results!$Q$4:Q$169)+SUMIF(Results!H$4:H$169,'Predicted Ranks'!A86,Results!$Q$4:Q$169)</f>
        <v>5</v>
      </c>
      <c r="C86" s="19">
        <f>SUMIF(Results!C$4:C$169,'Predicted Ranks'!A86,Results!$Q$4:Q$169)+SUMIF(Results!D$4:D$169,'Predicted Ranks'!A86,Results!$Q$4:Q$169)+SUMIF(Results!E$4:E$169,'Predicted Ranks'!A86,Results!$Q$4:Q$169)+SUMIF(Results!F$4:F$169,'Predicted Ranks'!A86,Results!$P$4:P$169)+SUMIF(Results!G$4:G$169,'Predicted Ranks'!A86,Results!$P$4:P$169)+SUMIF(Results!H$4:H$169,'Predicted Ranks'!A86,Results!$P$4:P$169)</f>
        <v>5</v>
      </c>
      <c r="D86" s="6">
        <f>SUMIF(Matches!$C$3:$C$169,'Predicted Ranks'!$A86,Matches!$S$3:$S$169)+SUMIF(Matches!$D$3:$D$169,'Predicted Ranks'!$A86,Matches!$S$3:$S$169)+SUMIF(Matches!$E$3:$E$169,'Predicted Ranks'!$A86,Matches!$S$3:$S$169)+SUMIF(Matches!$F$3:$F$169,'Predicted Ranks'!$A86,Matches!$W$3:$W$169)+SUMIF(Matches!$G$3:$G$169,'Predicted Ranks'!$A86,Matches!$W$3:$W$169)+SUMIF(Matches!$H$3:$H$169,'Predicted Ranks'!$A86,Matches!$W$3:$W$169)</f>
        <v>217.67463758804655</v>
      </c>
      <c r="E86" s="6">
        <f>SUMIF(Matches!$C$3:$C$169,'Predicted Ranks'!$A86,Matches!$Q$3:$Q$169)+SUMIF(Matches!$D$3:$D$169,'Predicted Ranks'!$A86,Matches!$Q$3:$Q$169)+SUMIF(Matches!$E$3:$E$169,'Predicted Ranks'!$A86,Matches!$Q$3:$Q$169)+SUMIF(Matches!$F$3:$F$169,'Predicted Ranks'!$A86,Matches!$U$3:$U$169)+SUMIF(Matches!$G$3:$G$169,'Predicted Ranks'!$A86,Matches!$U$3:$U$169)+SUMIF(Matches!$H$3:$H$169,'Predicted Ranks'!$A86,Matches!$U$3:$U$169)</f>
        <v>377.52345752958939</v>
      </c>
      <c r="F86" s="6">
        <f>SUMIF(Matches!$C$3:$C$169,'Predicted Ranks'!$A86,Matches!$R$3:$R$169)+SUMIF(Matches!$D$3:$D$169,'Predicted Ranks'!$A86,Matches!$R$3:$R$169)+SUMIF(Matches!$E$3:$E$169,'Predicted Ranks'!$A86,Matches!$R$3:$R$169)+SUMIF(Matches!$F$3:$F$169,'Predicted Ranks'!$A86,Matches!$V$3:$V$169)+SUMIF(Matches!$G$3:$G$169,'Predicted Ranks'!$A86,Matches!$V$3:$V$169)+SUMIF(Matches!$H$3:$H$169,'Predicted Ranks'!$A86,Matches!$V$3:$V$169)</f>
        <v>443.53416805623783</v>
      </c>
      <c r="G86" s="6">
        <f>SUMIF(Matches!$C$3:$C$169,'Predicted Ranks'!$A86,Matches!$T$3:$T$169)+SUMIF(Matches!$D$3:$D$169,'Predicted Ranks'!$A86,Matches!$T$3:$T$169)+SUMIF(Matches!$E$3:$E$169,'Predicted Ranks'!$A86,Matches!$T$3:$T$169)+SUMIF(Matches!$F$3:$F$169,'Predicted Ranks'!$A86,Matches!$X$3:$X$169)+SUMIF(Matches!$G$3:$G$169,'Predicted Ranks'!$A86,Matches!$X$3:$X$169)+SUMIF(Matches!$H$3:$H$169,'Predicted Ranks'!$A86,Matches!$X$3:$X$169)</f>
        <v>277.89859437181622</v>
      </c>
      <c r="H86" s="19">
        <v>4930</v>
      </c>
      <c r="I86" s="19">
        <v>2</v>
      </c>
      <c r="J86" s="19">
        <v>8</v>
      </c>
      <c r="K86" s="6">
        <v>448.11455215578451</v>
      </c>
      <c r="L86" s="6">
        <v>511.87307682739799</v>
      </c>
      <c r="M86" s="6">
        <v>181.68547094221216</v>
      </c>
      <c r="N86" s="6">
        <v>262.04682959935332</v>
      </c>
    </row>
    <row r="87" spans="1:14">
      <c r="A87" s="19">
        <v>5019</v>
      </c>
      <c r="B87" s="19">
        <f>SUMIF(Results!C$4:C$169,'Predicted Ranks'!A87,Results!$P$4:P$169)+SUMIF(Results!D$4:D$169,'Predicted Ranks'!A87,Results!$P$4:P$169)+SUMIF(Results!E$4:E$169,'Predicted Ranks'!A87,Results!$P$4:P$169)+SUMIF(Results!F$4:F$169,'Predicted Ranks'!A87,Results!$Q$4:Q$169)+SUMIF(Results!G$4:G$169,'Predicted Ranks'!A87,Results!$Q$4:Q$169)+SUMIF(Results!H$4:H$169,'Predicted Ranks'!A87,Results!$Q$4:Q$169)</f>
        <v>2</v>
      </c>
      <c r="C87" s="19">
        <f>SUMIF(Results!C$4:C$169,'Predicted Ranks'!A87,Results!$Q$4:Q$169)+SUMIF(Results!D$4:D$169,'Predicted Ranks'!A87,Results!$Q$4:Q$169)+SUMIF(Results!E$4:E$169,'Predicted Ranks'!A87,Results!$Q$4:Q$169)+SUMIF(Results!F$4:F$169,'Predicted Ranks'!A87,Results!$P$4:P$169)+SUMIF(Results!G$4:G$169,'Predicted Ranks'!A87,Results!$P$4:P$169)+SUMIF(Results!H$4:H$169,'Predicted Ranks'!A87,Results!$P$4:P$169)</f>
        <v>8</v>
      </c>
      <c r="D87" s="6">
        <f>SUMIF(Matches!$C$3:$C$169,'Predicted Ranks'!$A87,Matches!$S$3:$S$169)+SUMIF(Matches!$D$3:$D$169,'Predicted Ranks'!$A87,Matches!$S$3:$S$169)+SUMIF(Matches!$E$3:$E$169,'Predicted Ranks'!$A87,Matches!$S$3:$S$169)+SUMIF(Matches!$F$3:$F$169,'Predicted Ranks'!$A87,Matches!$W$3:$W$169)+SUMIF(Matches!$G$3:$G$169,'Predicted Ranks'!$A87,Matches!$W$3:$W$169)+SUMIF(Matches!$H$3:$H$169,'Predicted Ranks'!$A87,Matches!$W$3:$W$169)</f>
        <v>375.59686867467758</v>
      </c>
      <c r="E87" s="6">
        <f>SUMIF(Matches!$C$3:$C$169,'Predicted Ranks'!$A87,Matches!$Q$3:$Q$169)+SUMIF(Matches!$D$3:$D$169,'Predicted Ranks'!$A87,Matches!$Q$3:$Q$169)+SUMIF(Matches!$E$3:$E$169,'Predicted Ranks'!$A87,Matches!$Q$3:$Q$169)+SUMIF(Matches!$F$3:$F$169,'Predicted Ranks'!$A87,Matches!$U$3:$U$169)+SUMIF(Matches!$G$3:$G$169,'Predicted Ranks'!$A87,Matches!$U$3:$U$169)+SUMIF(Matches!$H$3:$H$169,'Predicted Ranks'!$A87,Matches!$U$3:$U$169)</f>
        <v>331.03206658609156</v>
      </c>
      <c r="F87" s="6">
        <f>SUMIF(Matches!$C$3:$C$169,'Predicted Ranks'!$A87,Matches!$R$3:$R$169)+SUMIF(Matches!$D$3:$D$169,'Predicted Ranks'!$A87,Matches!$R$3:$R$169)+SUMIF(Matches!$E$3:$E$169,'Predicted Ranks'!$A87,Matches!$R$3:$R$169)+SUMIF(Matches!$F$3:$F$169,'Predicted Ranks'!$A87,Matches!$V$3:$V$169)+SUMIF(Matches!$G$3:$G$169,'Predicted Ranks'!$A87,Matches!$V$3:$V$169)+SUMIF(Matches!$H$3:$H$169,'Predicted Ranks'!$A87,Matches!$V$3:$V$169)</f>
        <v>253.80598402623403</v>
      </c>
      <c r="G87" s="6">
        <f>SUMIF(Matches!$C$3:$C$169,'Predicted Ranks'!$A87,Matches!$T$3:$T$169)+SUMIF(Matches!$D$3:$D$169,'Predicted Ranks'!$A87,Matches!$T$3:$T$169)+SUMIF(Matches!$E$3:$E$169,'Predicted Ranks'!$A87,Matches!$T$3:$T$169)+SUMIF(Matches!$F$3:$F$169,'Predicted Ranks'!$A87,Matches!$X$3:$X$169)+SUMIF(Matches!$G$3:$G$169,'Predicted Ranks'!$A87,Matches!$X$3:$X$169)+SUMIF(Matches!$H$3:$H$169,'Predicted Ranks'!$A87,Matches!$X$3:$X$169)</f>
        <v>219.0410684893132</v>
      </c>
      <c r="H87" s="19">
        <v>3997</v>
      </c>
      <c r="I87" s="19">
        <v>2</v>
      </c>
      <c r="J87" s="19">
        <v>8</v>
      </c>
      <c r="K87" s="6">
        <v>430.99458280114254</v>
      </c>
      <c r="L87" s="6">
        <v>304.65448421595374</v>
      </c>
      <c r="M87" s="6">
        <v>274.64007288613834</v>
      </c>
      <c r="N87" s="6">
        <v>152.16280382303887</v>
      </c>
    </row>
    <row r="88" spans="1:14">
      <c r="A88" s="19">
        <v>3997</v>
      </c>
      <c r="B88" s="19">
        <f>SUMIF(Results!C$4:C$169,'Predicted Ranks'!A88,Results!$P$4:P$169)+SUMIF(Results!D$4:D$169,'Predicted Ranks'!A88,Results!$P$4:P$169)+SUMIF(Results!E$4:E$169,'Predicted Ranks'!A88,Results!$P$4:P$169)+SUMIF(Results!F$4:F$169,'Predicted Ranks'!A88,Results!$Q$4:Q$169)+SUMIF(Results!G$4:G$169,'Predicted Ranks'!A88,Results!$Q$4:Q$169)+SUMIF(Results!H$4:H$169,'Predicted Ranks'!A88,Results!$Q$4:Q$169)</f>
        <v>2</v>
      </c>
      <c r="C88" s="19">
        <f>SUMIF(Results!C$4:C$169,'Predicted Ranks'!A88,Results!$Q$4:Q$169)+SUMIF(Results!D$4:D$169,'Predicted Ranks'!A88,Results!$Q$4:Q$169)+SUMIF(Results!E$4:E$169,'Predicted Ranks'!A88,Results!$Q$4:Q$169)+SUMIF(Results!F$4:F$169,'Predicted Ranks'!A88,Results!$P$4:P$169)+SUMIF(Results!G$4:G$169,'Predicted Ranks'!A88,Results!$P$4:P$169)+SUMIF(Results!H$4:H$169,'Predicted Ranks'!A88,Results!$P$4:P$169)</f>
        <v>8</v>
      </c>
      <c r="D88" s="6">
        <f>SUMIF(Matches!$C$3:$C$169,'Predicted Ranks'!$A88,Matches!$S$3:$S$169)+SUMIF(Matches!$D$3:$D$169,'Predicted Ranks'!$A88,Matches!$S$3:$S$169)+SUMIF(Matches!$E$3:$E$169,'Predicted Ranks'!$A88,Matches!$S$3:$S$169)+SUMIF(Matches!$F$3:$F$169,'Predicted Ranks'!$A88,Matches!$W$3:$W$169)+SUMIF(Matches!$G$3:$G$169,'Predicted Ranks'!$A88,Matches!$W$3:$W$169)+SUMIF(Matches!$H$3:$H$169,'Predicted Ranks'!$A88,Matches!$W$3:$W$169)</f>
        <v>430.99458280114254</v>
      </c>
      <c r="E88" s="6">
        <f>SUMIF(Matches!$C$3:$C$169,'Predicted Ranks'!$A88,Matches!$Q$3:$Q$169)+SUMIF(Matches!$D$3:$D$169,'Predicted Ranks'!$A88,Matches!$Q$3:$Q$169)+SUMIF(Matches!$E$3:$E$169,'Predicted Ranks'!$A88,Matches!$Q$3:$Q$169)+SUMIF(Matches!$F$3:$F$169,'Predicted Ranks'!$A88,Matches!$U$3:$U$169)+SUMIF(Matches!$G$3:$G$169,'Predicted Ranks'!$A88,Matches!$U$3:$U$169)+SUMIF(Matches!$H$3:$H$169,'Predicted Ranks'!$A88,Matches!$U$3:$U$169)</f>
        <v>304.65448421595374</v>
      </c>
      <c r="F88" s="6">
        <f>SUMIF(Matches!$C$3:$C$169,'Predicted Ranks'!$A88,Matches!$R$3:$R$169)+SUMIF(Matches!$D$3:$D$169,'Predicted Ranks'!$A88,Matches!$R$3:$R$169)+SUMIF(Matches!$E$3:$E$169,'Predicted Ranks'!$A88,Matches!$R$3:$R$169)+SUMIF(Matches!$F$3:$F$169,'Predicted Ranks'!$A88,Matches!$V$3:$V$169)+SUMIF(Matches!$G$3:$G$169,'Predicted Ranks'!$A88,Matches!$V$3:$V$169)+SUMIF(Matches!$H$3:$H$169,'Predicted Ranks'!$A88,Matches!$V$3:$V$169)</f>
        <v>274.64007288613834</v>
      </c>
      <c r="G88" s="6">
        <f>SUMIF(Matches!$C$3:$C$169,'Predicted Ranks'!$A88,Matches!$T$3:$T$169)+SUMIF(Matches!$D$3:$D$169,'Predicted Ranks'!$A88,Matches!$T$3:$T$169)+SUMIF(Matches!$E$3:$E$169,'Predicted Ranks'!$A88,Matches!$T$3:$T$169)+SUMIF(Matches!$F$3:$F$169,'Predicted Ranks'!$A88,Matches!$X$3:$X$169)+SUMIF(Matches!$G$3:$G$169,'Predicted Ranks'!$A88,Matches!$X$3:$X$169)+SUMIF(Matches!$H$3:$H$169,'Predicted Ranks'!$A88,Matches!$X$3:$X$169)</f>
        <v>152.16280382303887</v>
      </c>
      <c r="H88" s="19">
        <v>5019</v>
      </c>
      <c r="I88" s="19">
        <v>2</v>
      </c>
      <c r="J88" s="19">
        <v>8</v>
      </c>
      <c r="K88" s="6">
        <v>375.59686867467758</v>
      </c>
      <c r="L88" s="6">
        <v>331.03206658609156</v>
      </c>
      <c r="M88" s="6">
        <v>253.80598402623403</v>
      </c>
      <c r="N88" s="6">
        <v>219.0410684893132</v>
      </c>
    </row>
    <row r="89" spans="1:14">
      <c r="A89" s="19">
        <v>4531</v>
      </c>
      <c r="B89" s="19">
        <f>SUMIF(Results!C$4:C$169,'Predicted Ranks'!A89,Results!$P$4:P$169)+SUMIF(Results!D$4:D$169,'Predicted Ranks'!A89,Results!$P$4:P$169)+SUMIF(Results!E$4:E$169,'Predicted Ranks'!A89,Results!$P$4:P$169)+SUMIF(Results!F$4:F$169,'Predicted Ranks'!A89,Results!$Q$4:Q$169)+SUMIF(Results!G$4:G$169,'Predicted Ranks'!A89,Results!$Q$4:Q$169)+SUMIF(Results!H$4:H$169,'Predicted Ranks'!A89,Results!$Q$4:Q$169)</f>
        <v>2</v>
      </c>
      <c r="C89" s="19">
        <f>SUMIF(Results!C$4:C$169,'Predicted Ranks'!A89,Results!$Q$4:Q$169)+SUMIF(Results!D$4:D$169,'Predicted Ranks'!A89,Results!$Q$4:Q$169)+SUMIF(Results!E$4:E$169,'Predicted Ranks'!A89,Results!$Q$4:Q$169)+SUMIF(Results!F$4:F$169,'Predicted Ranks'!A89,Results!$P$4:P$169)+SUMIF(Results!G$4:G$169,'Predicted Ranks'!A89,Results!$P$4:P$169)+SUMIF(Results!H$4:H$169,'Predicted Ranks'!A89,Results!$P$4:P$169)</f>
        <v>8</v>
      </c>
      <c r="D89" s="6">
        <f>SUMIF(Matches!$C$3:$C$169,'Predicted Ranks'!$A89,Matches!$S$3:$S$169)+SUMIF(Matches!$D$3:$D$169,'Predicted Ranks'!$A89,Matches!$S$3:$S$169)+SUMIF(Matches!$E$3:$E$169,'Predicted Ranks'!$A89,Matches!$S$3:$S$169)+SUMIF(Matches!$F$3:$F$169,'Predicted Ranks'!$A89,Matches!$W$3:$W$169)+SUMIF(Matches!$G$3:$G$169,'Predicted Ranks'!$A89,Matches!$W$3:$W$169)+SUMIF(Matches!$H$3:$H$169,'Predicted Ranks'!$A89,Matches!$W$3:$W$169)</f>
        <v>214.5096047208898</v>
      </c>
      <c r="E89" s="6">
        <f>SUMIF(Matches!$C$3:$C$169,'Predicted Ranks'!$A89,Matches!$Q$3:$Q$169)+SUMIF(Matches!$D$3:$D$169,'Predicted Ranks'!$A89,Matches!$Q$3:$Q$169)+SUMIF(Matches!$E$3:$E$169,'Predicted Ranks'!$A89,Matches!$Q$3:$Q$169)+SUMIF(Matches!$F$3:$F$169,'Predicted Ranks'!$A89,Matches!$U$3:$U$169)+SUMIF(Matches!$G$3:$G$169,'Predicted Ranks'!$A89,Matches!$U$3:$U$169)+SUMIF(Matches!$H$3:$H$169,'Predicted Ranks'!$A89,Matches!$U$3:$U$169)</f>
        <v>460.45473580451892</v>
      </c>
      <c r="F89" s="6">
        <f>SUMIF(Matches!$C$3:$C$169,'Predicted Ranks'!$A89,Matches!$R$3:$R$169)+SUMIF(Matches!$D$3:$D$169,'Predicted Ranks'!$A89,Matches!$R$3:$R$169)+SUMIF(Matches!$E$3:$E$169,'Predicted Ranks'!$A89,Matches!$R$3:$R$169)+SUMIF(Matches!$F$3:$F$169,'Predicted Ranks'!$A89,Matches!$V$3:$V$169)+SUMIF(Matches!$G$3:$G$169,'Predicted Ranks'!$A89,Matches!$V$3:$V$169)+SUMIF(Matches!$H$3:$H$169,'Predicted Ranks'!$A89,Matches!$V$3:$V$169)</f>
        <v>375.78560459058292</v>
      </c>
      <c r="G89" s="6">
        <f>SUMIF(Matches!$C$3:$C$169,'Predicted Ranks'!$A89,Matches!$T$3:$T$169)+SUMIF(Matches!$D$3:$D$169,'Predicted Ranks'!$A89,Matches!$T$3:$T$169)+SUMIF(Matches!$E$3:$E$169,'Predicted Ranks'!$A89,Matches!$T$3:$T$169)+SUMIF(Matches!$F$3:$F$169,'Predicted Ranks'!$A89,Matches!$X$3:$X$169)+SUMIF(Matches!$G$3:$G$169,'Predicted Ranks'!$A89,Matches!$X$3:$X$169)+SUMIF(Matches!$H$3:$H$169,'Predicted Ranks'!$A89,Matches!$X$3:$X$169)</f>
        <v>199.02832619946025</v>
      </c>
      <c r="H89" s="19">
        <v>3959</v>
      </c>
      <c r="I89" s="19">
        <v>2</v>
      </c>
      <c r="J89" s="19">
        <v>8</v>
      </c>
      <c r="K89" s="6">
        <v>295.83670167301426</v>
      </c>
      <c r="L89" s="6">
        <v>424.21611348735382</v>
      </c>
      <c r="M89" s="6">
        <v>472.68467200182482</v>
      </c>
      <c r="N89" s="6">
        <v>283.86535723965795</v>
      </c>
    </row>
    <row r="90" spans="1:14">
      <c r="A90" s="19">
        <v>422</v>
      </c>
      <c r="B90" s="19">
        <f>SUMIF(Results!C$4:C$169,'Predicted Ranks'!A90,Results!$P$4:P$169)+SUMIF(Results!D$4:D$169,'Predicted Ranks'!A90,Results!$P$4:P$169)+SUMIF(Results!E$4:E$169,'Predicted Ranks'!A90,Results!$P$4:P$169)+SUMIF(Results!F$4:F$169,'Predicted Ranks'!A90,Results!$Q$4:Q$169)+SUMIF(Results!G$4:G$169,'Predicted Ranks'!A90,Results!$Q$4:Q$169)+SUMIF(Results!H$4:H$169,'Predicted Ranks'!A90,Results!$Q$4:Q$169)</f>
        <v>4</v>
      </c>
      <c r="C90" s="19">
        <f>SUMIF(Results!C$4:C$169,'Predicted Ranks'!A90,Results!$Q$4:Q$169)+SUMIF(Results!D$4:D$169,'Predicted Ranks'!A90,Results!$Q$4:Q$169)+SUMIF(Results!E$4:E$169,'Predicted Ranks'!A90,Results!$Q$4:Q$169)+SUMIF(Results!F$4:F$169,'Predicted Ranks'!A90,Results!$P$4:P$169)+SUMIF(Results!G$4:G$169,'Predicted Ranks'!A90,Results!$P$4:P$169)+SUMIF(Results!H$4:H$169,'Predicted Ranks'!A90,Results!$P$4:P$169)</f>
        <v>6</v>
      </c>
      <c r="D90" s="6">
        <f>SUMIF(Matches!$C$3:$C$169,'Predicted Ranks'!$A90,Matches!$S$3:$S$169)+SUMIF(Matches!$D$3:$D$169,'Predicted Ranks'!$A90,Matches!$S$3:$S$169)+SUMIF(Matches!$E$3:$E$169,'Predicted Ranks'!$A90,Matches!$S$3:$S$169)+SUMIF(Matches!$F$3:$F$169,'Predicted Ranks'!$A90,Matches!$W$3:$W$169)+SUMIF(Matches!$G$3:$G$169,'Predicted Ranks'!$A90,Matches!$W$3:$W$169)+SUMIF(Matches!$H$3:$H$169,'Predicted Ranks'!$A90,Matches!$W$3:$W$169)</f>
        <v>432.31508565188267</v>
      </c>
      <c r="E90" s="6">
        <f>SUMIF(Matches!$C$3:$C$169,'Predicted Ranks'!$A90,Matches!$Q$3:$Q$169)+SUMIF(Matches!$D$3:$D$169,'Predicted Ranks'!$A90,Matches!$Q$3:$Q$169)+SUMIF(Matches!$E$3:$E$169,'Predicted Ranks'!$A90,Matches!$Q$3:$Q$169)+SUMIF(Matches!$F$3:$F$169,'Predicted Ranks'!$A90,Matches!$U$3:$U$169)+SUMIF(Matches!$G$3:$G$169,'Predicted Ranks'!$A90,Matches!$U$3:$U$169)+SUMIF(Matches!$H$3:$H$169,'Predicted Ranks'!$A90,Matches!$U$3:$U$169)</f>
        <v>413.81092167247942</v>
      </c>
      <c r="F90" s="6">
        <f>SUMIF(Matches!$C$3:$C$169,'Predicted Ranks'!$A90,Matches!$R$3:$R$169)+SUMIF(Matches!$D$3:$D$169,'Predicted Ranks'!$A90,Matches!$R$3:$R$169)+SUMIF(Matches!$E$3:$E$169,'Predicted Ranks'!$A90,Matches!$R$3:$R$169)+SUMIF(Matches!$F$3:$F$169,'Predicted Ranks'!$A90,Matches!$V$3:$V$169)+SUMIF(Matches!$G$3:$G$169,'Predicted Ranks'!$A90,Matches!$V$3:$V$169)+SUMIF(Matches!$H$3:$H$169,'Predicted Ranks'!$A90,Matches!$V$3:$V$169)</f>
        <v>320.66425444330383</v>
      </c>
      <c r="G90" s="6">
        <f>SUMIF(Matches!$C$3:$C$169,'Predicted Ranks'!$A90,Matches!$T$3:$T$169)+SUMIF(Matches!$D$3:$D$169,'Predicted Ranks'!$A90,Matches!$T$3:$T$169)+SUMIF(Matches!$E$3:$E$169,'Predicted Ranks'!$A90,Matches!$T$3:$T$169)+SUMIF(Matches!$F$3:$F$169,'Predicted Ranks'!$A90,Matches!$X$3:$X$169)+SUMIF(Matches!$G$3:$G$169,'Predicted Ranks'!$A90,Matches!$X$3:$X$169)+SUMIF(Matches!$H$3:$H$169,'Predicted Ranks'!$A90,Matches!$X$3:$X$169)</f>
        <v>246.14043314248272</v>
      </c>
      <c r="H90" s="19">
        <v>3616</v>
      </c>
      <c r="I90" s="19">
        <v>2</v>
      </c>
      <c r="J90" s="19">
        <v>8</v>
      </c>
      <c r="K90" s="6">
        <v>290.03275982550895</v>
      </c>
      <c r="L90" s="6">
        <v>463.19728564938885</v>
      </c>
      <c r="M90" s="6">
        <v>327.86076749076653</v>
      </c>
      <c r="N90" s="6">
        <v>289.44248015249667</v>
      </c>
    </row>
    <row r="91" spans="1:14">
      <c r="A91" s="19">
        <v>4933</v>
      </c>
      <c r="B91" s="19">
        <f>SUMIF(Results!C$4:C$169,'Predicted Ranks'!A91,Results!$P$4:P$169)+SUMIF(Results!D$4:D$169,'Predicted Ranks'!A91,Results!$P$4:P$169)+SUMIF(Results!E$4:E$169,'Predicted Ranks'!A91,Results!$P$4:P$169)+SUMIF(Results!F$4:F$169,'Predicted Ranks'!A91,Results!$Q$4:Q$169)+SUMIF(Results!G$4:G$169,'Predicted Ranks'!A91,Results!$Q$4:Q$169)+SUMIF(Results!H$4:H$169,'Predicted Ranks'!A91,Results!$Q$4:Q$169)</f>
        <v>2</v>
      </c>
      <c r="C91" s="19">
        <f>SUMIF(Results!C$4:C$169,'Predicted Ranks'!A91,Results!$Q$4:Q$169)+SUMIF(Results!D$4:D$169,'Predicted Ranks'!A91,Results!$Q$4:Q$169)+SUMIF(Results!E$4:E$169,'Predicted Ranks'!A91,Results!$Q$4:Q$169)+SUMIF(Results!F$4:F$169,'Predicted Ranks'!A91,Results!$P$4:P$169)+SUMIF(Results!G$4:G$169,'Predicted Ranks'!A91,Results!$P$4:P$169)+SUMIF(Results!H$4:H$169,'Predicted Ranks'!A91,Results!$P$4:P$169)</f>
        <v>8</v>
      </c>
      <c r="D91" s="6">
        <f>SUMIF(Matches!$C$3:$C$169,'Predicted Ranks'!$A91,Matches!$S$3:$S$169)+SUMIF(Matches!$D$3:$D$169,'Predicted Ranks'!$A91,Matches!$S$3:$S$169)+SUMIF(Matches!$E$3:$E$169,'Predicted Ranks'!$A91,Matches!$S$3:$S$169)+SUMIF(Matches!$F$3:$F$169,'Predicted Ranks'!$A91,Matches!$W$3:$W$169)+SUMIF(Matches!$G$3:$G$169,'Predicted Ranks'!$A91,Matches!$W$3:$W$169)+SUMIF(Matches!$H$3:$H$169,'Predicted Ranks'!$A91,Matches!$W$3:$W$169)</f>
        <v>261.18626783866409</v>
      </c>
      <c r="E91" s="6">
        <f>SUMIF(Matches!$C$3:$C$169,'Predicted Ranks'!$A91,Matches!$Q$3:$Q$169)+SUMIF(Matches!$D$3:$D$169,'Predicted Ranks'!$A91,Matches!$Q$3:$Q$169)+SUMIF(Matches!$E$3:$E$169,'Predicted Ranks'!$A91,Matches!$Q$3:$Q$169)+SUMIF(Matches!$F$3:$F$169,'Predicted Ranks'!$A91,Matches!$U$3:$U$169)+SUMIF(Matches!$G$3:$G$169,'Predicted Ranks'!$A91,Matches!$U$3:$U$169)+SUMIF(Matches!$H$3:$H$169,'Predicted Ranks'!$A91,Matches!$U$3:$U$169)</f>
        <v>423.88659893859653</v>
      </c>
      <c r="F91" s="6">
        <f>SUMIF(Matches!$C$3:$C$169,'Predicted Ranks'!$A91,Matches!$R$3:$R$169)+SUMIF(Matches!$D$3:$D$169,'Predicted Ranks'!$A91,Matches!$R$3:$R$169)+SUMIF(Matches!$E$3:$E$169,'Predicted Ranks'!$A91,Matches!$R$3:$R$169)+SUMIF(Matches!$F$3:$F$169,'Predicted Ranks'!$A91,Matches!$V$3:$V$169)+SUMIF(Matches!$G$3:$G$169,'Predicted Ranks'!$A91,Matches!$V$3:$V$169)+SUMIF(Matches!$H$3:$H$169,'Predicted Ranks'!$A91,Matches!$V$3:$V$169)</f>
        <v>327.93454167959425</v>
      </c>
      <c r="G91" s="6">
        <f>SUMIF(Matches!$C$3:$C$169,'Predicted Ranks'!$A91,Matches!$T$3:$T$169)+SUMIF(Matches!$D$3:$D$169,'Predicted Ranks'!$A91,Matches!$T$3:$T$169)+SUMIF(Matches!$E$3:$E$169,'Predicted Ranks'!$A91,Matches!$T$3:$T$169)+SUMIF(Matches!$F$3:$F$169,'Predicted Ranks'!$A91,Matches!$X$3:$X$169)+SUMIF(Matches!$G$3:$G$169,'Predicted Ranks'!$A91,Matches!$X$3:$X$169)+SUMIF(Matches!$H$3:$H$169,'Predicted Ranks'!$A91,Matches!$X$3:$X$169)</f>
        <v>188.8351262596575</v>
      </c>
      <c r="H91" s="19">
        <v>4778</v>
      </c>
      <c r="I91" s="19">
        <v>2</v>
      </c>
      <c r="J91" s="19">
        <v>8</v>
      </c>
      <c r="K91" s="6">
        <v>277.27226377906948</v>
      </c>
      <c r="L91" s="6">
        <v>506.88033154476989</v>
      </c>
      <c r="M91" s="6">
        <v>446.36589506950389</v>
      </c>
      <c r="N91" s="6">
        <v>271.89102285098539</v>
      </c>
    </row>
    <row r="92" spans="1:14">
      <c r="A92" s="19">
        <v>229</v>
      </c>
      <c r="B92" s="19">
        <f>SUMIF(Results!C$4:C$169,'Predicted Ranks'!A92,Results!$P$4:P$169)+SUMIF(Results!D$4:D$169,'Predicted Ranks'!A92,Results!$P$4:P$169)+SUMIF(Results!E$4:E$169,'Predicted Ranks'!A92,Results!$P$4:P$169)+SUMIF(Results!F$4:F$169,'Predicted Ranks'!A92,Results!$Q$4:Q$169)+SUMIF(Results!G$4:G$169,'Predicted Ranks'!A92,Results!$Q$4:Q$169)+SUMIF(Results!H$4:H$169,'Predicted Ranks'!A92,Results!$Q$4:Q$169)</f>
        <v>3</v>
      </c>
      <c r="C92" s="19">
        <f>SUMIF(Results!C$4:C$169,'Predicted Ranks'!A92,Results!$Q$4:Q$169)+SUMIF(Results!D$4:D$169,'Predicted Ranks'!A92,Results!$Q$4:Q$169)+SUMIF(Results!E$4:E$169,'Predicted Ranks'!A92,Results!$Q$4:Q$169)+SUMIF(Results!F$4:F$169,'Predicted Ranks'!A92,Results!$P$4:P$169)+SUMIF(Results!G$4:G$169,'Predicted Ranks'!A92,Results!$P$4:P$169)+SUMIF(Results!H$4:H$169,'Predicted Ranks'!A92,Results!$P$4:P$169)</f>
        <v>6</v>
      </c>
      <c r="D92" s="6">
        <f>SUMIF(Matches!$C$3:$C$169,'Predicted Ranks'!$A92,Matches!$S$3:$S$169)+SUMIF(Matches!$D$3:$D$169,'Predicted Ranks'!$A92,Matches!$S$3:$S$169)+SUMIF(Matches!$E$3:$E$169,'Predicted Ranks'!$A92,Matches!$S$3:$S$169)+SUMIF(Matches!$F$3:$F$169,'Predicted Ranks'!$A92,Matches!$W$3:$W$169)+SUMIF(Matches!$G$3:$G$169,'Predicted Ranks'!$A92,Matches!$W$3:$W$169)+SUMIF(Matches!$H$3:$H$169,'Predicted Ranks'!$A92,Matches!$W$3:$W$169)</f>
        <v>232.80981997503579</v>
      </c>
      <c r="E92" s="6">
        <f>SUMIF(Matches!$C$3:$C$169,'Predicted Ranks'!$A92,Matches!$Q$3:$Q$169)+SUMIF(Matches!$D$3:$D$169,'Predicted Ranks'!$A92,Matches!$Q$3:$Q$169)+SUMIF(Matches!$E$3:$E$169,'Predicted Ranks'!$A92,Matches!$Q$3:$Q$169)+SUMIF(Matches!$F$3:$F$169,'Predicted Ranks'!$A92,Matches!$U$3:$U$169)+SUMIF(Matches!$G$3:$G$169,'Predicted Ranks'!$A92,Matches!$U$3:$U$169)+SUMIF(Matches!$H$3:$H$169,'Predicted Ranks'!$A92,Matches!$U$3:$U$169)</f>
        <v>340.15574044425438</v>
      </c>
      <c r="F92" s="6">
        <f>SUMIF(Matches!$C$3:$C$169,'Predicted Ranks'!$A92,Matches!$R$3:$R$169)+SUMIF(Matches!$D$3:$D$169,'Predicted Ranks'!$A92,Matches!$R$3:$R$169)+SUMIF(Matches!$E$3:$E$169,'Predicted Ranks'!$A92,Matches!$R$3:$R$169)+SUMIF(Matches!$F$3:$F$169,'Predicted Ranks'!$A92,Matches!$V$3:$V$169)+SUMIF(Matches!$G$3:$G$169,'Predicted Ranks'!$A92,Matches!$V$3:$V$169)+SUMIF(Matches!$H$3:$H$169,'Predicted Ranks'!$A92,Matches!$V$3:$V$169)</f>
        <v>229.12435973051163</v>
      </c>
      <c r="G92" s="6">
        <f>SUMIF(Matches!$C$3:$C$169,'Predicted Ranks'!$A92,Matches!$T$3:$T$169)+SUMIF(Matches!$D$3:$D$169,'Predicted Ranks'!$A92,Matches!$T$3:$T$169)+SUMIF(Matches!$E$3:$E$169,'Predicted Ranks'!$A92,Matches!$T$3:$T$169)+SUMIF(Matches!$F$3:$F$169,'Predicted Ranks'!$A92,Matches!$X$3:$X$169)+SUMIF(Matches!$G$3:$G$169,'Predicted Ranks'!$A92,Matches!$X$3:$X$169)+SUMIF(Matches!$H$3:$H$169,'Predicted Ranks'!$A92,Matches!$X$3:$X$169)</f>
        <v>161.72114113840982</v>
      </c>
      <c r="H92" s="19">
        <v>4933</v>
      </c>
      <c r="I92" s="19">
        <v>2</v>
      </c>
      <c r="J92" s="19">
        <v>8</v>
      </c>
      <c r="K92" s="6">
        <v>261.18626783866409</v>
      </c>
      <c r="L92" s="6">
        <v>423.88659893859653</v>
      </c>
      <c r="M92" s="6">
        <v>327.93454167959425</v>
      </c>
      <c r="N92" s="6">
        <v>188.8351262596575</v>
      </c>
    </row>
    <row r="93" spans="1:14">
      <c r="A93" s="19">
        <v>5288</v>
      </c>
      <c r="B93" s="19">
        <f>SUMIF(Results!C$4:C$169,'Predicted Ranks'!A93,Results!$P$4:P$169)+SUMIF(Results!D$4:D$169,'Predicted Ranks'!A93,Results!$P$4:P$169)+SUMIF(Results!E$4:E$169,'Predicted Ranks'!A93,Results!$P$4:P$169)+SUMIF(Results!F$4:F$169,'Predicted Ranks'!A93,Results!$Q$4:Q$169)+SUMIF(Results!G$4:G$169,'Predicted Ranks'!A93,Results!$Q$4:Q$169)+SUMIF(Results!H$4:H$169,'Predicted Ranks'!A93,Results!$Q$4:Q$169)</f>
        <v>2</v>
      </c>
      <c r="C93" s="19">
        <f>SUMIF(Results!C$4:C$169,'Predicted Ranks'!A93,Results!$Q$4:Q$169)+SUMIF(Results!D$4:D$169,'Predicted Ranks'!A93,Results!$Q$4:Q$169)+SUMIF(Results!E$4:E$169,'Predicted Ranks'!A93,Results!$Q$4:Q$169)+SUMIF(Results!F$4:F$169,'Predicted Ranks'!A93,Results!$P$4:P$169)+SUMIF(Results!G$4:G$169,'Predicted Ranks'!A93,Results!$P$4:P$169)+SUMIF(Results!H$4:H$169,'Predicted Ranks'!A93,Results!$P$4:P$169)</f>
        <v>8</v>
      </c>
      <c r="D93" s="6">
        <f>SUMIF(Matches!$C$3:$C$169,'Predicted Ranks'!$A93,Matches!$S$3:$S$169)+SUMIF(Matches!$D$3:$D$169,'Predicted Ranks'!$A93,Matches!$S$3:$S$169)+SUMIF(Matches!$E$3:$E$169,'Predicted Ranks'!$A93,Matches!$S$3:$S$169)+SUMIF(Matches!$F$3:$F$169,'Predicted Ranks'!$A93,Matches!$W$3:$W$169)+SUMIF(Matches!$G$3:$G$169,'Predicted Ranks'!$A93,Matches!$W$3:$W$169)+SUMIF(Matches!$H$3:$H$169,'Predicted Ranks'!$A93,Matches!$W$3:$W$169)</f>
        <v>202.13636727351576</v>
      </c>
      <c r="E93" s="6">
        <f>SUMIF(Matches!$C$3:$C$169,'Predicted Ranks'!$A93,Matches!$Q$3:$Q$169)+SUMIF(Matches!$D$3:$D$169,'Predicted Ranks'!$A93,Matches!$Q$3:$Q$169)+SUMIF(Matches!$E$3:$E$169,'Predicted Ranks'!$A93,Matches!$Q$3:$Q$169)+SUMIF(Matches!$F$3:$F$169,'Predicted Ranks'!$A93,Matches!$U$3:$U$169)+SUMIF(Matches!$G$3:$G$169,'Predicted Ranks'!$A93,Matches!$U$3:$U$169)+SUMIF(Matches!$H$3:$H$169,'Predicted Ranks'!$A93,Matches!$U$3:$U$169)</f>
        <v>351.54896683434663</v>
      </c>
      <c r="F93" s="6">
        <f>SUMIF(Matches!$C$3:$C$169,'Predicted Ranks'!$A93,Matches!$R$3:$R$169)+SUMIF(Matches!$D$3:$D$169,'Predicted Ranks'!$A93,Matches!$R$3:$R$169)+SUMIF(Matches!$E$3:$E$169,'Predicted Ranks'!$A93,Matches!$R$3:$R$169)+SUMIF(Matches!$F$3:$F$169,'Predicted Ranks'!$A93,Matches!$V$3:$V$169)+SUMIF(Matches!$G$3:$G$169,'Predicted Ranks'!$A93,Matches!$V$3:$V$169)+SUMIF(Matches!$H$3:$H$169,'Predicted Ranks'!$A93,Matches!$V$3:$V$169)</f>
        <v>321.91982837042565</v>
      </c>
      <c r="G93" s="6">
        <f>SUMIF(Matches!$C$3:$C$169,'Predicted Ranks'!$A93,Matches!$T$3:$T$169)+SUMIF(Matches!$D$3:$D$169,'Predicted Ranks'!$A93,Matches!$T$3:$T$169)+SUMIF(Matches!$E$3:$E$169,'Predicted Ranks'!$A93,Matches!$T$3:$T$169)+SUMIF(Matches!$F$3:$F$169,'Predicted Ranks'!$A93,Matches!$X$3:$X$169)+SUMIF(Matches!$G$3:$G$169,'Predicted Ranks'!$A93,Matches!$X$3:$X$169)+SUMIF(Matches!$H$3:$H$169,'Predicted Ranks'!$A93,Matches!$X$3:$X$169)</f>
        <v>167.3229674393188</v>
      </c>
      <c r="H93" s="19">
        <v>1662</v>
      </c>
      <c r="I93" s="19">
        <v>2</v>
      </c>
      <c r="J93" s="19">
        <v>8</v>
      </c>
      <c r="K93" s="6">
        <v>231.10284505486715</v>
      </c>
      <c r="L93" s="6">
        <v>409.66993072289557</v>
      </c>
      <c r="M93" s="6">
        <v>401.3799137405594</v>
      </c>
      <c r="N93" s="6">
        <v>230.2224068987145</v>
      </c>
    </row>
    <row r="94" spans="1:14">
      <c r="A94" s="19">
        <v>2626</v>
      </c>
      <c r="B94" s="19">
        <f>SUMIF(Results!C$4:C$169,'Predicted Ranks'!A94,Results!$P$4:P$169)+SUMIF(Results!D$4:D$169,'Predicted Ranks'!A94,Results!$P$4:P$169)+SUMIF(Results!E$4:E$169,'Predicted Ranks'!A94,Results!$P$4:P$169)+SUMIF(Results!F$4:F$169,'Predicted Ranks'!A94,Results!$Q$4:Q$169)+SUMIF(Results!G$4:G$169,'Predicted Ranks'!A94,Results!$Q$4:Q$169)+SUMIF(Results!H$4:H$169,'Predicted Ranks'!A94,Results!$Q$4:Q$169)</f>
        <v>3</v>
      </c>
      <c r="C94" s="19">
        <f>SUMIF(Results!C$4:C$169,'Predicted Ranks'!A94,Results!$Q$4:Q$169)+SUMIF(Results!D$4:D$169,'Predicted Ranks'!A94,Results!$Q$4:Q$169)+SUMIF(Results!E$4:E$169,'Predicted Ranks'!A94,Results!$Q$4:Q$169)+SUMIF(Results!F$4:F$169,'Predicted Ranks'!A94,Results!$P$4:P$169)+SUMIF(Results!G$4:G$169,'Predicted Ranks'!A94,Results!$P$4:P$169)+SUMIF(Results!H$4:H$169,'Predicted Ranks'!A94,Results!$P$4:P$169)</f>
        <v>7</v>
      </c>
      <c r="D94" s="6">
        <f>SUMIF(Matches!$C$3:$C$169,'Predicted Ranks'!$A94,Matches!$S$3:$S$169)+SUMIF(Matches!$D$3:$D$169,'Predicted Ranks'!$A94,Matches!$S$3:$S$169)+SUMIF(Matches!$E$3:$E$169,'Predicted Ranks'!$A94,Matches!$S$3:$S$169)+SUMIF(Matches!$F$3:$F$169,'Predicted Ranks'!$A94,Matches!$W$3:$W$169)+SUMIF(Matches!$G$3:$G$169,'Predicted Ranks'!$A94,Matches!$W$3:$W$169)+SUMIF(Matches!$H$3:$H$169,'Predicted Ranks'!$A94,Matches!$W$3:$W$169)</f>
        <v>319.45627674495825</v>
      </c>
      <c r="E94" s="6">
        <f>SUMIF(Matches!$C$3:$C$169,'Predicted Ranks'!$A94,Matches!$Q$3:$Q$169)+SUMIF(Matches!$D$3:$D$169,'Predicted Ranks'!$A94,Matches!$Q$3:$Q$169)+SUMIF(Matches!$E$3:$E$169,'Predicted Ranks'!$A94,Matches!$Q$3:$Q$169)+SUMIF(Matches!$F$3:$F$169,'Predicted Ranks'!$A94,Matches!$U$3:$U$169)+SUMIF(Matches!$G$3:$G$169,'Predicted Ranks'!$A94,Matches!$U$3:$U$169)+SUMIF(Matches!$H$3:$H$169,'Predicted Ranks'!$A94,Matches!$U$3:$U$169)</f>
        <v>368.18915937162137</v>
      </c>
      <c r="F94" s="6">
        <f>SUMIF(Matches!$C$3:$C$169,'Predicted Ranks'!$A94,Matches!$R$3:$R$169)+SUMIF(Matches!$D$3:$D$169,'Predicted Ranks'!$A94,Matches!$R$3:$R$169)+SUMIF(Matches!$E$3:$E$169,'Predicted Ranks'!$A94,Matches!$R$3:$R$169)+SUMIF(Matches!$F$3:$F$169,'Predicted Ranks'!$A94,Matches!$V$3:$V$169)+SUMIF(Matches!$G$3:$G$169,'Predicted Ranks'!$A94,Matches!$V$3:$V$169)+SUMIF(Matches!$H$3:$H$169,'Predicted Ranks'!$A94,Matches!$V$3:$V$169)</f>
        <v>300.07111348961791</v>
      </c>
      <c r="G94" s="6">
        <f>SUMIF(Matches!$C$3:$C$169,'Predicted Ranks'!$A94,Matches!$T$3:$T$169)+SUMIF(Matches!$D$3:$D$169,'Predicted Ranks'!$A94,Matches!$T$3:$T$169)+SUMIF(Matches!$E$3:$E$169,'Predicted Ranks'!$A94,Matches!$T$3:$T$169)+SUMIF(Matches!$F$3:$F$169,'Predicted Ranks'!$A94,Matches!$X$3:$X$169)+SUMIF(Matches!$G$3:$G$169,'Predicted Ranks'!$A94,Matches!$X$3:$X$169)+SUMIF(Matches!$H$3:$H$169,'Predicted Ranks'!$A94,Matches!$X$3:$X$169)</f>
        <v>191.36083015572348</v>
      </c>
      <c r="H94" s="19">
        <v>4531</v>
      </c>
      <c r="I94" s="19">
        <v>2</v>
      </c>
      <c r="J94" s="19">
        <v>8</v>
      </c>
      <c r="K94" s="6">
        <v>214.5096047208898</v>
      </c>
      <c r="L94" s="6">
        <v>460.45473580451892</v>
      </c>
      <c r="M94" s="6">
        <v>375.78560459058292</v>
      </c>
      <c r="N94" s="6">
        <v>199.02832619946025</v>
      </c>
    </row>
    <row r="95" spans="1:14">
      <c r="A95" s="19">
        <v>2444</v>
      </c>
      <c r="B95" s="19">
        <f>SUMIF(Results!C$4:C$169,'Predicted Ranks'!A95,Results!$P$4:P$169)+SUMIF(Results!D$4:D$169,'Predicted Ranks'!A95,Results!$P$4:P$169)+SUMIF(Results!E$4:E$169,'Predicted Ranks'!A95,Results!$P$4:P$169)+SUMIF(Results!F$4:F$169,'Predicted Ranks'!A95,Results!$Q$4:Q$169)+SUMIF(Results!G$4:G$169,'Predicted Ranks'!A95,Results!$Q$4:Q$169)+SUMIF(Results!H$4:H$169,'Predicted Ranks'!A95,Results!$Q$4:Q$169)</f>
        <v>4</v>
      </c>
      <c r="C95" s="19">
        <f>SUMIF(Results!C$4:C$169,'Predicted Ranks'!A95,Results!$Q$4:Q$169)+SUMIF(Results!D$4:D$169,'Predicted Ranks'!A95,Results!$Q$4:Q$169)+SUMIF(Results!E$4:E$169,'Predicted Ranks'!A95,Results!$Q$4:Q$169)+SUMIF(Results!F$4:F$169,'Predicted Ranks'!A95,Results!$P$4:P$169)+SUMIF(Results!G$4:G$169,'Predicted Ranks'!A95,Results!$P$4:P$169)+SUMIF(Results!H$4:H$169,'Predicted Ranks'!A95,Results!$P$4:P$169)</f>
        <v>6</v>
      </c>
      <c r="D95" s="6">
        <f>SUMIF(Matches!$C$3:$C$169,'Predicted Ranks'!$A95,Matches!$S$3:$S$169)+SUMIF(Matches!$D$3:$D$169,'Predicted Ranks'!$A95,Matches!$S$3:$S$169)+SUMIF(Matches!$E$3:$E$169,'Predicted Ranks'!$A95,Matches!$S$3:$S$169)+SUMIF(Matches!$F$3:$F$169,'Predicted Ranks'!$A95,Matches!$W$3:$W$169)+SUMIF(Matches!$G$3:$G$169,'Predicted Ranks'!$A95,Matches!$W$3:$W$169)+SUMIF(Matches!$H$3:$H$169,'Predicted Ranks'!$A95,Matches!$W$3:$W$169)</f>
        <v>297.69794484807943</v>
      </c>
      <c r="E95" s="6">
        <f>SUMIF(Matches!$C$3:$C$169,'Predicted Ranks'!$A95,Matches!$Q$3:$Q$169)+SUMIF(Matches!$D$3:$D$169,'Predicted Ranks'!$A95,Matches!$Q$3:$Q$169)+SUMIF(Matches!$E$3:$E$169,'Predicted Ranks'!$A95,Matches!$Q$3:$Q$169)+SUMIF(Matches!$F$3:$F$169,'Predicted Ranks'!$A95,Matches!$U$3:$U$169)+SUMIF(Matches!$G$3:$G$169,'Predicted Ranks'!$A95,Matches!$U$3:$U$169)+SUMIF(Matches!$H$3:$H$169,'Predicted Ranks'!$A95,Matches!$U$3:$U$169)</f>
        <v>426.4044533746553</v>
      </c>
      <c r="F95" s="6">
        <f>SUMIF(Matches!$C$3:$C$169,'Predicted Ranks'!$A95,Matches!$R$3:$R$169)+SUMIF(Matches!$D$3:$D$169,'Predicted Ranks'!$A95,Matches!$R$3:$R$169)+SUMIF(Matches!$E$3:$E$169,'Predicted Ranks'!$A95,Matches!$R$3:$R$169)+SUMIF(Matches!$F$3:$F$169,'Predicted Ranks'!$A95,Matches!$V$3:$V$169)+SUMIF(Matches!$G$3:$G$169,'Predicted Ranks'!$A95,Matches!$V$3:$V$169)+SUMIF(Matches!$H$3:$H$169,'Predicted Ranks'!$A95,Matches!$V$3:$V$169)</f>
        <v>356.1116470886758</v>
      </c>
      <c r="G95" s="6">
        <f>SUMIF(Matches!$C$3:$C$169,'Predicted Ranks'!$A95,Matches!$T$3:$T$169)+SUMIF(Matches!$D$3:$D$169,'Predicted Ranks'!$A95,Matches!$T$3:$T$169)+SUMIF(Matches!$E$3:$E$169,'Predicted Ranks'!$A95,Matches!$T$3:$T$169)+SUMIF(Matches!$F$3:$F$169,'Predicted Ranks'!$A95,Matches!$X$3:$X$169)+SUMIF(Matches!$G$3:$G$169,'Predicted Ranks'!$A95,Matches!$X$3:$X$169)+SUMIF(Matches!$H$3:$H$169,'Predicted Ranks'!$A95,Matches!$X$3:$X$169)</f>
        <v>204.35676541733991</v>
      </c>
      <c r="H95" s="19">
        <v>5288</v>
      </c>
      <c r="I95" s="19">
        <v>2</v>
      </c>
      <c r="J95" s="19">
        <v>8</v>
      </c>
      <c r="K95" s="6">
        <v>202.13636727351576</v>
      </c>
      <c r="L95" s="6">
        <v>351.54896683434663</v>
      </c>
      <c r="M95" s="6">
        <v>321.91982837042565</v>
      </c>
      <c r="N95" s="6">
        <v>167.3229674393188</v>
      </c>
    </row>
    <row r="96" spans="1:14">
      <c r="A96" s="19">
        <v>4013</v>
      </c>
      <c r="B96" s="19">
        <f>SUMIF(Results!C$4:C$169,'Predicted Ranks'!A96,Results!$P$4:P$169)+SUMIF(Results!D$4:D$169,'Predicted Ranks'!A96,Results!$P$4:P$169)+SUMIF(Results!E$4:E$169,'Predicted Ranks'!A96,Results!$P$4:P$169)+SUMIF(Results!F$4:F$169,'Predicted Ranks'!A96,Results!$Q$4:Q$169)+SUMIF(Results!G$4:G$169,'Predicted Ranks'!A96,Results!$Q$4:Q$169)+SUMIF(Results!H$4:H$169,'Predicted Ranks'!A96,Results!$Q$4:Q$169)</f>
        <v>3</v>
      </c>
      <c r="C96" s="19">
        <f>SUMIF(Results!C$4:C$169,'Predicted Ranks'!A96,Results!$Q$4:Q$169)+SUMIF(Results!D$4:D$169,'Predicted Ranks'!A96,Results!$Q$4:Q$169)+SUMIF(Results!E$4:E$169,'Predicted Ranks'!A96,Results!$Q$4:Q$169)+SUMIF(Results!F$4:F$169,'Predicted Ranks'!A96,Results!$P$4:P$169)+SUMIF(Results!G$4:G$169,'Predicted Ranks'!A96,Results!$P$4:P$169)+SUMIF(Results!H$4:H$169,'Predicted Ranks'!A96,Results!$P$4:P$169)</f>
        <v>7</v>
      </c>
      <c r="D96" s="6">
        <f>SUMIF(Matches!$C$3:$C$169,'Predicted Ranks'!$A96,Matches!$S$3:$S$169)+SUMIF(Matches!$D$3:$D$169,'Predicted Ranks'!$A96,Matches!$S$3:$S$169)+SUMIF(Matches!$E$3:$E$169,'Predicted Ranks'!$A96,Matches!$S$3:$S$169)+SUMIF(Matches!$F$3:$F$169,'Predicted Ranks'!$A96,Matches!$W$3:$W$169)+SUMIF(Matches!$G$3:$G$169,'Predicted Ranks'!$A96,Matches!$W$3:$W$169)+SUMIF(Matches!$H$3:$H$169,'Predicted Ranks'!$A96,Matches!$W$3:$W$169)</f>
        <v>262.82387014828186</v>
      </c>
      <c r="E96" s="6">
        <f>SUMIF(Matches!$C$3:$C$169,'Predicted Ranks'!$A96,Matches!$Q$3:$Q$169)+SUMIF(Matches!$D$3:$D$169,'Predicted Ranks'!$A96,Matches!$Q$3:$Q$169)+SUMIF(Matches!$E$3:$E$169,'Predicted Ranks'!$A96,Matches!$Q$3:$Q$169)+SUMIF(Matches!$F$3:$F$169,'Predicted Ranks'!$A96,Matches!$U$3:$U$169)+SUMIF(Matches!$G$3:$G$169,'Predicted Ranks'!$A96,Matches!$U$3:$U$169)+SUMIF(Matches!$H$3:$H$169,'Predicted Ranks'!$A96,Matches!$U$3:$U$169)</f>
        <v>395.90119149186455</v>
      </c>
      <c r="F96" s="6">
        <f>SUMIF(Matches!$C$3:$C$169,'Predicted Ranks'!$A96,Matches!$R$3:$R$169)+SUMIF(Matches!$D$3:$D$169,'Predicted Ranks'!$A96,Matches!$R$3:$R$169)+SUMIF(Matches!$E$3:$E$169,'Predicted Ranks'!$A96,Matches!$R$3:$R$169)+SUMIF(Matches!$F$3:$F$169,'Predicted Ranks'!$A96,Matches!$V$3:$V$169)+SUMIF(Matches!$G$3:$G$169,'Predicted Ranks'!$A96,Matches!$V$3:$V$169)+SUMIF(Matches!$H$3:$H$169,'Predicted Ranks'!$A96,Matches!$V$3:$V$169)</f>
        <v>463.68083752098079</v>
      </c>
      <c r="G96" s="6">
        <f>SUMIF(Matches!$C$3:$C$169,'Predicted Ranks'!$A96,Matches!$T$3:$T$169)+SUMIF(Matches!$D$3:$D$169,'Predicted Ranks'!$A96,Matches!$T$3:$T$169)+SUMIF(Matches!$E$3:$E$169,'Predicted Ranks'!$A96,Matches!$T$3:$T$169)+SUMIF(Matches!$F$3:$F$169,'Predicted Ranks'!$A96,Matches!$X$3:$X$169)+SUMIF(Matches!$G$3:$G$169,'Predicted Ranks'!$A96,Matches!$X$3:$X$169)+SUMIF(Matches!$H$3:$H$169,'Predicted Ranks'!$A96,Matches!$X$3:$X$169)</f>
        <v>176.62054124769605</v>
      </c>
      <c r="H96" s="19">
        <v>4944</v>
      </c>
      <c r="I96" s="19">
        <v>1</v>
      </c>
      <c r="J96" s="19">
        <v>9</v>
      </c>
      <c r="K96" s="6">
        <v>442.85343400492968</v>
      </c>
      <c r="L96" s="6">
        <v>414.46470947509602</v>
      </c>
      <c r="M96" s="6">
        <v>627.89693630561942</v>
      </c>
      <c r="N96" s="6">
        <v>190.95392468776257</v>
      </c>
    </row>
    <row r="97" spans="1:14">
      <c r="A97" s="19">
        <v>4707</v>
      </c>
      <c r="B97" s="19">
        <f>SUMIF(Results!C$4:C$169,'Predicted Ranks'!A97,Results!$P$4:P$169)+SUMIF(Results!D$4:D$169,'Predicted Ranks'!A97,Results!$P$4:P$169)+SUMIF(Results!E$4:E$169,'Predicted Ranks'!A97,Results!$P$4:P$169)+SUMIF(Results!F$4:F$169,'Predicted Ranks'!A97,Results!$Q$4:Q$169)+SUMIF(Results!G$4:G$169,'Predicted Ranks'!A97,Results!$Q$4:Q$169)+SUMIF(Results!H$4:H$169,'Predicted Ranks'!A97,Results!$Q$4:Q$169)</f>
        <v>1</v>
      </c>
      <c r="C97" s="19">
        <f>SUMIF(Results!C$4:C$169,'Predicted Ranks'!A97,Results!$Q$4:Q$169)+SUMIF(Results!D$4:D$169,'Predicted Ranks'!A97,Results!$Q$4:Q$169)+SUMIF(Results!E$4:E$169,'Predicted Ranks'!A97,Results!$Q$4:Q$169)+SUMIF(Results!F$4:F$169,'Predicted Ranks'!A97,Results!$P$4:P$169)+SUMIF(Results!G$4:G$169,'Predicted Ranks'!A97,Results!$P$4:P$169)+SUMIF(Results!H$4:H$169,'Predicted Ranks'!A97,Results!$P$4:P$169)</f>
        <v>9</v>
      </c>
      <c r="D97" s="6">
        <f>SUMIF(Matches!$C$3:$C$169,'Predicted Ranks'!$A97,Matches!$S$3:$S$169)+SUMIF(Matches!$D$3:$D$169,'Predicted Ranks'!$A97,Matches!$S$3:$S$169)+SUMIF(Matches!$E$3:$E$169,'Predicted Ranks'!$A97,Matches!$S$3:$S$169)+SUMIF(Matches!$F$3:$F$169,'Predicted Ranks'!$A97,Matches!$W$3:$W$169)+SUMIF(Matches!$G$3:$G$169,'Predicted Ranks'!$A97,Matches!$W$3:$W$169)+SUMIF(Matches!$H$3:$H$169,'Predicted Ranks'!$A97,Matches!$W$3:$W$169)</f>
        <v>195.5429546306427</v>
      </c>
      <c r="E97" s="6">
        <f>SUMIF(Matches!$C$3:$C$169,'Predicted Ranks'!$A97,Matches!$Q$3:$Q$169)+SUMIF(Matches!$D$3:$D$169,'Predicted Ranks'!$A97,Matches!$Q$3:$Q$169)+SUMIF(Matches!$E$3:$E$169,'Predicted Ranks'!$A97,Matches!$Q$3:$Q$169)+SUMIF(Matches!$F$3:$F$169,'Predicted Ranks'!$A97,Matches!$U$3:$U$169)+SUMIF(Matches!$G$3:$G$169,'Predicted Ranks'!$A97,Matches!$U$3:$U$169)+SUMIF(Matches!$H$3:$H$169,'Predicted Ranks'!$A97,Matches!$U$3:$U$169)</f>
        <v>394.07590742609989</v>
      </c>
      <c r="F97" s="6">
        <f>SUMIF(Matches!$C$3:$C$169,'Predicted Ranks'!$A97,Matches!$R$3:$R$169)+SUMIF(Matches!$D$3:$D$169,'Predicted Ranks'!$A97,Matches!$R$3:$R$169)+SUMIF(Matches!$E$3:$E$169,'Predicted Ranks'!$A97,Matches!$R$3:$R$169)+SUMIF(Matches!$F$3:$F$169,'Predicted Ranks'!$A97,Matches!$V$3:$V$169)+SUMIF(Matches!$G$3:$G$169,'Predicted Ranks'!$A97,Matches!$V$3:$V$169)+SUMIF(Matches!$H$3:$H$169,'Predicted Ranks'!$A97,Matches!$V$3:$V$169)</f>
        <v>175.60370154381147</v>
      </c>
      <c r="G97" s="6">
        <f>SUMIF(Matches!$C$3:$C$169,'Predicted Ranks'!$A97,Matches!$T$3:$T$169)+SUMIF(Matches!$D$3:$D$169,'Predicted Ranks'!$A97,Matches!$T$3:$T$169)+SUMIF(Matches!$E$3:$E$169,'Predicted Ranks'!$A97,Matches!$T$3:$T$169)+SUMIF(Matches!$F$3:$F$169,'Predicted Ranks'!$A97,Matches!$X$3:$X$169)+SUMIF(Matches!$G$3:$G$169,'Predicted Ranks'!$A97,Matches!$X$3:$X$169)+SUMIF(Matches!$H$3:$H$169,'Predicted Ranks'!$A97,Matches!$X$3:$X$169)</f>
        <v>213.8982182971514</v>
      </c>
      <c r="H97" s="19">
        <v>4950</v>
      </c>
      <c r="I97" s="19">
        <v>1</v>
      </c>
      <c r="J97" s="19">
        <v>9</v>
      </c>
      <c r="K97" s="6">
        <v>303.71682085120727</v>
      </c>
      <c r="L97" s="6">
        <v>328.55177137172984</v>
      </c>
      <c r="M97" s="6">
        <v>330.29256937205855</v>
      </c>
      <c r="N97" s="6">
        <v>124.39333021222049</v>
      </c>
    </row>
    <row r="98" spans="1:14">
      <c r="A98" s="19">
        <v>5123</v>
      </c>
      <c r="B98" s="19">
        <f>SUMIF(Results!C$4:C$169,'Predicted Ranks'!A98,Results!$P$4:P$169)+SUMIF(Results!D$4:D$169,'Predicted Ranks'!A98,Results!$P$4:P$169)+SUMIF(Results!E$4:E$169,'Predicted Ranks'!A98,Results!$P$4:P$169)+SUMIF(Results!F$4:F$169,'Predicted Ranks'!A98,Results!$Q$4:Q$169)+SUMIF(Results!G$4:G$169,'Predicted Ranks'!A98,Results!$Q$4:Q$169)+SUMIF(Results!H$4:H$169,'Predicted Ranks'!A98,Results!$Q$4:Q$169)</f>
        <v>3</v>
      </c>
      <c r="C98" s="19">
        <f>SUMIF(Results!C$4:C$169,'Predicted Ranks'!A98,Results!$Q$4:Q$169)+SUMIF(Results!D$4:D$169,'Predicted Ranks'!A98,Results!$Q$4:Q$169)+SUMIF(Results!E$4:E$169,'Predicted Ranks'!A98,Results!$Q$4:Q$169)+SUMIF(Results!F$4:F$169,'Predicted Ranks'!A98,Results!$P$4:P$169)+SUMIF(Results!G$4:G$169,'Predicted Ranks'!A98,Results!$P$4:P$169)+SUMIF(Results!H$4:H$169,'Predicted Ranks'!A98,Results!$P$4:P$169)</f>
        <v>8</v>
      </c>
      <c r="D98" s="6">
        <f>SUMIF(Matches!$C$3:$C$169,'Predicted Ranks'!$A98,Matches!$S$3:$S$169)+SUMIF(Matches!$D$3:$D$169,'Predicted Ranks'!$A98,Matches!$S$3:$S$169)+SUMIF(Matches!$E$3:$E$169,'Predicted Ranks'!$A98,Matches!$S$3:$S$169)+SUMIF(Matches!$F$3:$F$169,'Predicted Ranks'!$A98,Matches!$W$3:$W$169)+SUMIF(Matches!$G$3:$G$169,'Predicted Ranks'!$A98,Matches!$W$3:$W$169)+SUMIF(Matches!$H$3:$H$169,'Predicted Ranks'!$A98,Matches!$W$3:$W$169)</f>
        <v>330.52570673680543</v>
      </c>
      <c r="E98" s="6">
        <f>SUMIF(Matches!$C$3:$C$169,'Predicted Ranks'!$A98,Matches!$Q$3:$Q$169)+SUMIF(Matches!$D$3:$D$169,'Predicted Ranks'!$A98,Matches!$Q$3:$Q$169)+SUMIF(Matches!$E$3:$E$169,'Predicted Ranks'!$A98,Matches!$Q$3:$Q$169)+SUMIF(Matches!$F$3:$F$169,'Predicted Ranks'!$A98,Matches!$U$3:$U$169)+SUMIF(Matches!$G$3:$G$169,'Predicted Ranks'!$A98,Matches!$U$3:$U$169)+SUMIF(Matches!$H$3:$H$169,'Predicted Ranks'!$A98,Matches!$U$3:$U$169)</f>
        <v>445.67083102520377</v>
      </c>
      <c r="F98" s="6">
        <f>SUMIF(Matches!$C$3:$C$169,'Predicted Ranks'!$A98,Matches!$R$3:$R$169)+SUMIF(Matches!$D$3:$D$169,'Predicted Ranks'!$A98,Matches!$R$3:$R$169)+SUMIF(Matches!$E$3:$E$169,'Predicted Ranks'!$A98,Matches!$R$3:$R$169)+SUMIF(Matches!$F$3:$F$169,'Predicted Ranks'!$A98,Matches!$V$3:$V$169)+SUMIF(Matches!$G$3:$G$169,'Predicted Ranks'!$A98,Matches!$V$3:$V$169)+SUMIF(Matches!$H$3:$H$169,'Predicted Ranks'!$A98,Matches!$V$3:$V$169)</f>
        <v>445.75324556293981</v>
      </c>
      <c r="G98" s="6">
        <f>SUMIF(Matches!$C$3:$C$169,'Predicted Ranks'!$A98,Matches!$T$3:$T$169)+SUMIF(Matches!$D$3:$D$169,'Predicted Ranks'!$A98,Matches!$T$3:$T$169)+SUMIF(Matches!$E$3:$E$169,'Predicted Ranks'!$A98,Matches!$T$3:$T$169)+SUMIF(Matches!$F$3:$F$169,'Predicted Ranks'!$A98,Matches!$X$3:$X$169)+SUMIF(Matches!$G$3:$G$169,'Predicted Ranks'!$A98,Matches!$X$3:$X$169)+SUMIF(Matches!$H$3:$H$169,'Predicted Ranks'!$A98,Matches!$X$3:$X$169)</f>
        <v>216.24774717689152</v>
      </c>
      <c r="H98" s="19">
        <v>5134</v>
      </c>
      <c r="I98" s="19">
        <v>1</v>
      </c>
      <c r="J98" s="19">
        <v>9</v>
      </c>
      <c r="K98" s="6">
        <v>262.28350158806751</v>
      </c>
      <c r="L98" s="6">
        <v>264.7890677637331</v>
      </c>
      <c r="M98" s="6">
        <v>224.17787086831544</v>
      </c>
      <c r="N98" s="6">
        <v>210.29756486367194</v>
      </c>
    </row>
    <row r="99" spans="1:14">
      <c r="A99" s="19">
        <v>4950</v>
      </c>
      <c r="B99" s="19">
        <f>SUMIF(Results!C$4:C$169,'Predicted Ranks'!A99,Results!$P$4:P$169)+SUMIF(Results!D$4:D$169,'Predicted Ranks'!A99,Results!$P$4:P$169)+SUMIF(Results!E$4:E$169,'Predicted Ranks'!A99,Results!$P$4:P$169)+SUMIF(Results!F$4:F$169,'Predicted Ranks'!A99,Results!$Q$4:Q$169)+SUMIF(Results!G$4:G$169,'Predicted Ranks'!A99,Results!$Q$4:Q$169)+SUMIF(Results!H$4:H$169,'Predicted Ranks'!A99,Results!$Q$4:Q$169)</f>
        <v>1</v>
      </c>
      <c r="C99" s="19">
        <f>SUMIF(Results!C$4:C$169,'Predicted Ranks'!A99,Results!$Q$4:Q$169)+SUMIF(Results!D$4:D$169,'Predicted Ranks'!A99,Results!$Q$4:Q$169)+SUMIF(Results!E$4:E$169,'Predicted Ranks'!A99,Results!$Q$4:Q$169)+SUMIF(Results!F$4:F$169,'Predicted Ranks'!A99,Results!$P$4:P$169)+SUMIF(Results!G$4:G$169,'Predicted Ranks'!A99,Results!$P$4:P$169)+SUMIF(Results!H$4:H$169,'Predicted Ranks'!A99,Results!$P$4:P$169)</f>
        <v>9</v>
      </c>
      <c r="D99" s="6">
        <f>SUMIF(Matches!$C$3:$C$169,'Predicted Ranks'!$A99,Matches!$S$3:$S$169)+SUMIF(Matches!$D$3:$D$169,'Predicted Ranks'!$A99,Matches!$S$3:$S$169)+SUMIF(Matches!$E$3:$E$169,'Predicted Ranks'!$A99,Matches!$S$3:$S$169)+SUMIF(Matches!$F$3:$F$169,'Predicted Ranks'!$A99,Matches!$W$3:$W$169)+SUMIF(Matches!$G$3:$G$169,'Predicted Ranks'!$A99,Matches!$W$3:$W$169)+SUMIF(Matches!$H$3:$H$169,'Predicted Ranks'!$A99,Matches!$W$3:$W$169)</f>
        <v>303.71682085120727</v>
      </c>
      <c r="E99" s="6">
        <f>SUMIF(Matches!$C$3:$C$169,'Predicted Ranks'!$A99,Matches!$Q$3:$Q$169)+SUMIF(Matches!$D$3:$D$169,'Predicted Ranks'!$A99,Matches!$Q$3:$Q$169)+SUMIF(Matches!$E$3:$E$169,'Predicted Ranks'!$A99,Matches!$Q$3:$Q$169)+SUMIF(Matches!$F$3:$F$169,'Predicted Ranks'!$A99,Matches!$U$3:$U$169)+SUMIF(Matches!$G$3:$G$169,'Predicted Ranks'!$A99,Matches!$U$3:$U$169)+SUMIF(Matches!$H$3:$H$169,'Predicted Ranks'!$A99,Matches!$U$3:$U$169)</f>
        <v>328.55177137172984</v>
      </c>
      <c r="F99" s="6">
        <f>SUMIF(Matches!$C$3:$C$169,'Predicted Ranks'!$A99,Matches!$R$3:$R$169)+SUMIF(Matches!$D$3:$D$169,'Predicted Ranks'!$A99,Matches!$R$3:$R$169)+SUMIF(Matches!$E$3:$E$169,'Predicted Ranks'!$A99,Matches!$R$3:$R$169)+SUMIF(Matches!$F$3:$F$169,'Predicted Ranks'!$A99,Matches!$V$3:$V$169)+SUMIF(Matches!$G$3:$G$169,'Predicted Ranks'!$A99,Matches!$V$3:$V$169)+SUMIF(Matches!$H$3:$H$169,'Predicted Ranks'!$A99,Matches!$V$3:$V$169)</f>
        <v>330.29256937205855</v>
      </c>
      <c r="G99" s="6">
        <f>SUMIF(Matches!$C$3:$C$169,'Predicted Ranks'!$A99,Matches!$T$3:$T$169)+SUMIF(Matches!$D$3:$D$169,'Predicted Ranks'!$A99,Matches!$T$3:$T$169)+SUMIF(Matches!$E$3:$E$169,'Predicted Ranks'!$A99,Matches!$T$3:$T$169)+SUMIF(Matches!$F$3:$F$169,'Predicted Ranks'!$A99,Matches!$X$3:$X$169)+SUMIF(Matches!$G$3:$G$169,'Predicted Ranks'!$A99,Matches!$X$3:$X$169)+SUMIF(Matches!$H$3:$H$169,'Predicted Ranks'!$A99,Matches!$X$3:$X$169)</f>
        <v>124.39333021222049</v>
      </c>
      <c r="H99" s="19">
        <v>5299</v>
      </c>
      <c r="I99" s="19">
        <v>1</v>
      </c>
      <c r="J99" s="19">
        <v>9</v>
      </c>
      <c r="K99" s="6">
        <v>236.38667203790408</v>
      </c>
      <c r="L99" s="6">
        <v>347.38895703232816</v>
      </c>
      <c r="M99" s="6">
        <v>299.93379768462228</v>
      </c>
      <c r="N99" s="6">
        <v>188.16394003106356</v>
      </c>
    </row>
    <row r="100" spans="1:14">
      <c r="A100" s="19">
        <v>5134</v>
      </c>
      <c r="B100" s="19">
        <f>SUMIF(Results!C$4:C$169,'Predicted Ranks'!A100,Results!$P$4:P$169)+SUMIF(Results!D$4:D$169,'Predicted Ranks'!A100,Results!$P$4:P$169)+SUMIF(Results!E$4:E$169,'Predicted Ranks'!A100,Results!$P$4:P$169)+SUMIF(Results!F$4:F$169,'Predicted Ranks'!A100,Results!$Q$4:Q$169)+SUMIF(Results!G$4:G$169,'Predicted Ranks'!A100,Results!$Q$4:Q$169)+SUMIF(Results!H$4:H$169,'Predicted Ranks'!A100,Results!$Q$4:Q$169)</f>
        <v>1</v>
      </c>
      <c r="C100" s="19">
        <f>SUMIF(Results!C$4:C$169,'Predicted Ranks'!A100,Results!$Q$4:Q$169)+SUMIF(Results!D$4:D$169,'Predicted Ranks'!A100,Results!$Q$4:Q$169)+SUMIF(Results!E$4:E$169,'Predicted Ranks'!A100,Results!$Q$4:Q$169)+SUMIF(Results!F$4:F$169,'Predicted Ranks'!A100,Results!$P$4:P$169)+SUMIF(Results!G$4:G$169,'Predicted Ranks'!A100,Results!$P$4:P$169)+SUMIF(Results!H$4:H$169,'Predicted Ranks'!A100,Results!$P$4:P$169)</f>
        <v>9</v>
      </c>
      <c r="D100" s="6">
        <f>SUMIF(Matches!$C$3:$C$169,'Predicted Ranks'!$A100,Matches!$S$3:$S$169)+SUMIF(Matches!$D$3:$D$169,'Predicted Ranks'!$A100,Matches!$S$3:$S$169)+SUMIF(Matches!$E$3:$E$169,'Predicted Ranks'!$A100,Matches!$S$3:$S$169)+SUMIF(Matches!$F$3:$F$169,'Predicted Ranks'!$A100,Matches!$W$3:$W$169)+SUMIF(Matches!$G$3:$G$169,'Predicted Ranks'!$A100,Matches!$W$3:$W$169)+SUMIF(Matches!$H$3:$H$169,'Predicted Ranks'!$A100,Matches!$W$3:$W$169)</f>
        <v>262.28350158806751</v>
      </c>
      <c r="E100" s="6">
        <f>SUMIF(Matches!$C$3:$C$169,'Predicted Ranks'!$A100,Matches!$Q$3:$Q$169)+SUMIF(Matches!$D$3:$D$169,'Predicted Ranks'!$A100,Matches!$Q$3:$Q$169)+SUMIF(Matches!$E$3:$E$169,'Predicted Ranks'!$A100,Matches!$Q$3:$Q$169)+SUMIF(Matches!$F$3:$F$169,'Predicted Ranks'!$A100,Matches!$U$3:$U$169)+SUMIF(Matches!$G$3:$G$169,'Predicted Ranks'!$A100,Matches!$U$3:$U$169)+SUMIF(Matches!$H$3:$H$169,'Predicted Ranks'!$A100,Matches!$U$3:$U$169)</f>
        <v>264.7890677637331</v>
      </c>
      <c r="F100" s="6">
        <f>SUMIF(Matches!$C$3:$C$169,'Predicted Ranks'!$A100,Matches!$R$3:$R$169)+SUMIF(Matches!$D$3:$D$169,'Predicted Ranks'!$A100,Matches!$R$3:$R$169)+SUMIF(Matches!$E$3:$E$169,'Predicted Ranks'!$A100,Matches!$R$3:$R$169)+SUMIF(Matches!$F$3:$F$169,'Predicted Ranks'!$A100,Matches!$V$3:$V$169)+SUMIF(Matches!$G$3:$G$169,'Predicted Ranks'!$A100,Matches!$V$3:$V$169)+SUMIF(Matches!$H$3:$H$169,'Predicted Ranks'!$A100,Matches!$V$3:$V$169)</f>
        <v>224.17787086831544</v>
      </c>
      <c r="G100" s="6">
        <f>SUMIF(Matches!$C$3:$C$169,'Predicted Ranks'!$A100,Matches!$T$3:$T$169)+SUMIF(Matches!$D$3:$D$169,'Predicted Ranks'!$A100,Matches!$T$3:$T$169)+SUMIF(Matches!$E$3:$E$169,'Predicted Ranks'!$A100,Matches!$T$3:$T$169)+SUMIF(Matches!$F$3:$F$169,'Predicted Ranks'!$A100,Matches!$X$3:$X$169)+SUMIF(Matches!$G$3:$G$169,'Predicted Ranks'!$A100,Matches!$X$3:$X$169)+SUMIF(Matches!$H$3:$H$169,'Predicted Ranks'!$A100,Matches!$X$3:$X$169)</f>
        <v>210.29756486367194</v>
      </c>
      <c r="H100" s="19">
        <v>2978</v>
      </c>
      <c r="I100" s="19">
        <v>1</v>
      </c>
      <c r="J100" s="19">
        <v>8</v>
      </c>
      <c r="K100" s="6">
        <v>209.00991108391599</v>
      </c>
      <c r="L100" s="6">
        <v>346.67251235492449</v>
      </c>
      <c r="M100" s="6">
        <v>254.55077049664601</v>
      </c>
      <c r="N100" s="6">
        <v>182.19252042542058</v>
      </c>
    </row>
    <row r="101" spans="1:14">
      <c r="A101" s="19">
        <v>4010</v>
      </c>
      <c r="B101" s="19">
        <f>SUMIF(Results!C$4:C$169,'Predicted Ranks'!A101,Results!$P$4:P$169)+SUMIF(Results!D$4:D$169,'Predicted Ranks'!A101,Results!$P$4:P$169)+SUMIF(Results!E$4:E$169,'Predicted Ranks'!A101,Results!$P$4:P$169)+SUMIF(Results!F$4:F$169,'Predicted Ranks'!A101,Results!$Q$4:Q$169)+SUMIF(Results!G$4:G$169,'Predicted Ranks'!A101,Results!$Q$4:Q$169)+SUMIF(Results!H$4:H$169,'Predicted Ranks'!A101,Results!$Q$4:Q$169)</f>
        <v>3</v>
      </c>
      <c r="C101" s="19">
        <f>SUMIF(Results!C$4:C$169,'Predicted Ranks'!A101,Results!$Q$4:Q$169)+SUMIF(Results!D$4:D$169,'Predicted Ranks'!A101,Results!$Q$4:Q$169)+SUMIF(Results!E$4:E$169,'Predicted Ranks'!A101,Results!$Q$4:Q$169)+SUMIF(Results!F$4:F$169,'Predicted Ranks'!A101,Results!$P$4:P$169)+SUMIF(Results!G$4:G$169,'Predicted Ranks'!A101,Results!$P$4:P$169)+SUMIF(Results!H$4:H$169,'Predicted Ranks'!A101,Results!$P$4:P$169)</f>
        <v>7</v>
      </c>
      <c r="D101" s="6">
        <f>SUMIF(Matches!$C$3:$C$169,'Predicted Ranks'!$A101,Matches!$S$3:$S$169)+SUMIF(Matches!$D$3:$D$169,'Predicted Ranks'!$A101,Matches!$S$3:$S$169)+SUMIF(Matches!$E$3:$E$169,'Predicted Ranks'!$A101,Matches!$S$3:$S$169)+SUMIF(Matches!$F$3:$F$169,'Predicted Ranks'!$A101,Matches!$W$3:$W$169)+SUMIF(Matches!$G$3:$G$169,'Predicted Ranks'!$A101,Matches!$W$3:$W$169)+SUMIF(Matches!$H$3:$H$169,'Predicted Ranks'!$A101,Matches!$W$3:$W$169)</f>
        <v>224.04222400831003</v>
      </c>
      <c r="E101" s="6">
        <f>SUMIF(Matches!$C$3:$C$169,'Predicted Ranks'!$A101,Matches!$Q$3:$Q$169)+SUMIF(Matches!$D$3:$D$169,'Predicted Ranks'!$A101,Matches!$Q$3:$Q$169)+SUMIF(Matches!$E$3:$E$169,'Predicted Ranks'!$A101,Matches!$Q$3:$Q$169)+SUMIF(Matches!$F$3:$F$169,'Predicted Ranks'!$A101,Matches!$U$3:$U$169)+SUMIF(Matches!$G$3:$G$169,'Predicted Ranks'!$A101,Matches!$U$3:$U$169)+SUMIF(Matches!$H$3:$H$169,'Predicted Ranks'!$A101,Matches!$U$3:$U$169)</f>
        <v>354.96871803614556</v>
      </c>
      <c r="F101" s="6">
        <f>SUMIF(Matches!$C$3:$C$169,'Predicted Ranks'!$A101,Matches!$R$3:$R$169)+SUMIF(Matches!$D$3:$D$169,'Predicted Ranks'!$A101,Matches!$R$3:$R$169)+SUMIF(Matches!$E$3:$E$169,'Predicted Ranks'!$A101,Matches!$R$3:$R$169)+SUMIF(Matches!$F$3:$F$169,'Predicted Ranks'!$A101,Matches!$V$3:$V$169)+SUMIF(Matches!$G$3:$G$169,'Predicted Ranks'!$A101,Matches!$V$3:$V$169)+SUMIF(Matches!$H$3:$H$169,'Predicted Ranks'!$A101,Matches!$V$3:$V$169)</f>
        <v>94.881983022687294</v>
      </c>
      <c r="G101" s="6">
        <f>SUMIF(Matches!$C$3:$C$169,'Predicted Ranks'!$A101,Matches!$T$3:$T$169)+SUMIF(Matches!$D$3:$D$169,'Predicted Ranks'!$A101,Matches!$T$3:$T$169)+SUMIF(Matches!$E$3:$E$169,'Predicted Ranks'!$A101,Matches!$T$3:$T$169)+SUMIF(Matches!$F$3:$F$169,'Predicted Ranks'!$A101,Matches!$X$3:$X$169)+SUMIF(Matches!$G$3:$G$169,'Predicted Ranks'!$A101,Matches!$X$3:$X$169)+SUMIF(Matches!$H$3:$H$169,'Predicted Ranks'!$A101,Matches!$X$3:$X$169)</f>
        <v>130.79063298040128</v>
      </c>
      <c r="H101" s="19">
        <v>4707</v>
      </c>
      <c r="I101" s="19">
        <v>1</v>
      </c>
      <c r="J101" s="19">
        <v>9</v>
      </c>
      <c r="K101" s="6">
        <v>195.5429546306427</v>
      </c>
      <c r="L101" s="6">
        <v>394.07590742609989</v>
      </c>
      <c r="M101" s="6">
        <v>175.60370154381147</v>
      </c>
      <c r="N101" s="6">
        <v>213.8982182971514</v>
      </c>
    </row>
  </sheetData>
  <sortState ref="H2:N101">
    <sortCondition descending="1" ref="I2:I101"/>
    <sortCondition descending="1" ref="K2:K101"/>
    <sortCondition descending="1" ref="L2:L101"/>
  </sortState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X18"/>
  <sheetViews>
    <sheetView zoomScaleNormal="100" workbookViewId="0">
      <selection sqref="A1:X1"/>
    </sheetView>
  </sheetViews>
  <sheetFormatPr defaultRowHeight="15"/>
  <sheetData>
    <row r="1" spans="1:24" ht="32.25" customHeight="1">
      <c r="A1" s="56">
        <v>27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</row>
    <row r="2" spans="1:24" hidden="1">
      <c r="A2">
        <f t="array" ref="A2">IFERROR(SMALL(IF(Matches!C3:H168=A1,ROW(Matches!C3:H168)),ROW(1:1)),"")</f>
        <v>5</v>
      </c>
      <c r="B2">
        <f t="array" ref="B2">IFERROR(SMALL(IF(Matches!C3:H168=A1,ROW(Matches!C3:H168)),ROW(2:2)),"")</f>
        <v>28</v>
      </c>
      <c r="C2">
        <f t="array" ref="C2">IFERROR(SMALL(IF(Matches!C3:H168=A1,ROW(Matches!C3:H168)),ROW(3:3)),"")</f>
        <v>38</v>
      </c>
      <c r="D2">
        <f t="array" ref="D2">IFERROR(SMALL(IF(Matches!C3:H168=A1,ROW(Matches!C3:H168)),ROW(4:4)),"")</f>
        <v>52</v>
      </c>
      <c r="E2">
        <f t="array" ref="E2">IFERROR(SMALL(IF(Matches!C3:H168=A1,ROW(Matches!C3:H168)),ROW(5:5)),"")</f>
        <v>76</v>
      </c>
      <c r="F2">
        <f t="array" ref="F2">IFERROR(SMALL(IF(Matches!C3:H168=A1,ROW(Matches!C3:H168)),ROW(6:6)),"")</f>
        <v>92</v>
      </c>
      <c r="G2">
        <f t="array" ref="G2">IFERROR(SMALL(IF(Matches!C3:H168=A1,ROW(Matches!C3:H168)),ROW(7:7)),"")</f>
        <v>107</v>
      </c>
      <c r="H2">
        <f t="array" ref="H2">IFERROR(SMALL(IF(Matches!C3:H168=A1,ROW(Matches!C3:H168)),ROW(8:8)),"")</f>
        <v>129</v>
      </c>
      <c r="I2">
        <f t="array" ref="I2">IFERROR(SMALL(IF(Matches!C3:H168=A1,ROW(Matches!C3:H168)),ROW(9:9)),"")</f>
        <v>137</v>
      </c>
      <c r="J2">
        <f t="array" ref="J2">IFERROR(SMALL(IF(Matches!C3:H168=A1,ROW(Matches!C3:H168)),ROW(10:10)),"")</f>
        <v>166</v>
      </c>
      <c r="K2" t="str">
        <f t="array" ref="K2">IFERROR(SMALL(IF(Matches!C3:H168=A1,ROW(Matches!C3:H168)),ROW(11:11)),"")</f>
        <v/>
      </c>
      <c r="L2" t="str">
        <f t="array" ref="L2">IFERROR(SMALL(IF(Matches!C3:H168=A1,ROW(Matches!C3:H168)),ROW(12:12)),"")</f>
        <v/>
      </c>
    </row>
    <row r="3" spans="1:24" ht="31.5">
      <c r="A3" s="12" t="s">
        <v>21</v>
      </c>
      <c r="B3" s="8" t="s">
        <v>22</v>
      </c>
      <c r="C3" s="12" t="s">
        <v>23</v>
      </c>
      <c r="D3" s="7" t="s">
        <v>24</v>
      </c>
      <c r="E3" s="8" t="s">
        <v>25</v>
      </c>
      <c r="F3" s="12" t="s">
        <v>26</v>
      </c>
      <c r="G3" s="7" t="s">
        <v>27</v>
      </c>
      <c r="H3" s="8" t="s">
        <v>28</v>
      </c>
      <c r="I3" s="12" t="s">
        <v>42</v>
      </c>
      <c r="J3" s="8" t="s">
        <v>43</v>
      </c>
      <c r="K3" s="12" t="s">
        <v>29</v>
      </c>
      <c r="L3" s="7" t="s">
        <v>30</v>
      </c>
      <c r="M3" s="8" t="s">
        <v>30</v>
      </c>
      <c r="N3" s="12" t="s">
        <v>31</v>
      </c>
      <c r="O3" s="7" t="s">
        <v>32</v>
      </c>
      <c r="P3" s="8" t="s">
        <v>33</v>
      </c>
      <c r="Q3" s="12" t="s">
        <v>34</v>
      </c>
      <c r="R3" s="7" t="s">
        <v>36</v>
      </c>
      <c r="S3" s="7" t="s">
        <v>37</v>
      </c>
      <c r="T3" s="8" t="s">
        <v>38</v>
      </c>
      <c r="U3" s="12" t="s">
        <v>35</v>
      </c>
      <c r="V3" s="7" t="s">
        <v>39</v>
      </c>
      <c r="W3" s="7" t="s">
        <v>40</v>
      </c>
      <c r="X3" s="8" t="s">
        <v>41</v>
      </c>
    </row>
    <row r="4" spans="1:24">
      <c r="A4" s="29" t="str">
        <f>IFERROR(INDEX(Matches!A$1:A$168,'Team Interface'!$A$2),"")</f>
        <v>09:12</v>
      </c>
      <c r="B4" s="22">
        <f>IFERROR(INDEX(Matches!B$1:B$168,'Team Interface'!$A$2),"")</f>
        <v>3</v>
      </c>
      <c r="C4" s="24">
        <f>IFERROR(INDEX(Matches!C$1:C$168,'Team Interface'!$A$2),"")</f>
        <v>4944</v>
      </c>
      <c r="D4" s="20">
        <f>IFERROR(INDEX(Matches!D$1:D$168,'Team Interface'!$A$2),"")</f>
        <v>51</v>
      </c>
      <c r="E4" s="22">
        <f>IFERROR(INDEX(Matches!E$1:E$168,'Team Interface'!$A$2),"")</f>
        <v>5123</v>
      </c>
      <c r="F4" s="24">
        <f>IFERROR(INDEX(Matches!F$1:F$168,'Team Interface'!$A$2),"")</f>
        <v>27</v>
      </c>
      <c r="G4" s="20">
        <f>IFERROR(INDEX(Matches!G$1:G$168,'Team Interface'!$A$2),"")</f>
        <v>3393</v>
      </c>
      <c r="H4" s="22">
        <f>IFERROR(INDEX(Matches!H$1:H$168,'Team Interface'!$A$2),"")</f>
        <v>4296</v>
      </c>
      <c r="I4" s="17">
        <f>IFERROR(INDEX(Matches!I$1:I$168,'Team Interface'!$A$2),"")</f>
        <v>149.30307023373354</v>
      </c>
      <c r="J4" s="15">
        <f>IFERROR(INDEX(Matches!J$1:J$168,'Team Interface'!$A$2),"")</f>
        <v>230.87461233253171</v>
      </c>
      <c r="K4" s="17">
        <f>IFERROR(INDEX(Matches!K$1:K$168,'Team Interface'!$A$2),"")</f>
        <v>61.690907712806798</v>
      </c>
      <c r="L4" s="15">
        <f>IFERROR(INDEX(Matches!L$1:L$168,'Team Interface'!$A$2),"")</f>
        <v>79.485145086972594</v>
      </c>
      <c r="M4" s="15">
        <f>IFERROR(INDEX(Matches!M$1:M$168,'Team Interface'!$A$2),"")</f>
        <v>8.1270174339541494</v>
      </c>
      <c r="N4" s="17">
        <f>IFERROR(INDEX(Matches!N$1:N$168,'Team Interface'!$A$2),"")</f>
        <v>106.113203413205</v>
      </c>
      <c r="O4" s="15">
        <f>IFERROR(INDEX(Matches!O$1:O$168,'Team Interface'!$A$2),"")</f>
        <v>89.721598903609802</v>
      </c>
      <c r="P4" s="15">
        <f>IFERROR(INDEX(Matches!P$1:P$168,'Team Interface'!$A$2),"")</f>
        <v>35.039810015716903</v>
      </c>
      <c r="Q4" s="17">
        <f>IFERROR(INDEX(Matches!Q$1:Q$168,'Team Interface'!$A$2),"")</f>
        <v>39.060581328969583</v>
      </c>
      <c r="R4" s="15">
        <f>IFERROR(INDEX(Matches!R$1:R$168,'Team Interface'!$A$2),"")</f>
        <v>71.507328640265854</v>
      </c>
      <c r="S4" s="15">
        <f>IFERROR(INDEX(Matches!S$1:S$168,'Team Interface'!$A$2),"")</f>
        <v>33.917876694915172</v>
      </c>
      <c r="T4" s="15">
        <f>IFERROR(INDEX(Matches!T$1:T$168,'Team Interface'!$A$2),"")</f>
        <v>9.8915865298162799</v>
      </c>
      <c r="U4" s="17">
        <f>IFERROR(INDEX(Matches!U$1:U$168,'Team Interface'!$A$2),"")</f>
        <v>57.656206269063503</v>
      </c>
      <c r="V4" s="15">
        <f>IFERROR(INDEX(Matches!V$1:V$168,'Team Interface'!$A$2),"")</f>
        <v>71.644913781144098</v>
      </c>
      <c r="W4" s="15">
        <f>IFERROR(INDEX(Matches!W$1:W$168,'Team Interface'!$A$2),"")</f>
        <v>69.045995569972902</v>
      </c>
      <c r="X4" s="16">
        <f>IFERROR(INDEX(Matches!X$1:X$168,'Team Interface'!$A$2),"")</f>
        <v>32.267686291802498</v>
      </c>
    </row>
    <row r="5" spans="1:24">
      <c r="A5" s="29" t="str">
        <f>IFERROR(INDEX(Matches!A$1:A$168,'Team Interface'!$B$2),"")</f>
        <v>11:36</v>
      </c>
      <c r="B5" s="22">
        <f>IFERROR(INDEX(Matches!B$1:B$168,'Team Interface'!$B$2),"")</f>
        <v>27</v>
      </c>
      <c r="C5" s="24">
        <f>IFERROR(INDEX(Matches!C$1:C$168,'Team Interface'!$B$2),"")</f>
        <v>548</v>
      </c>
      <c r="D5" s="20">
        <f>IFERROR(INDEX(Matches!D$1:D$168,'Team Interface'!$B$2),"")</f>
        <v>27</v>
      </c>
      <c r="E5" s="22">
        <f>IFERROR(INDEX(Matches!E$1:E$168,'Team Interface'!$B$2),"")</f>
        <v>1477</v>
      </c>
      <c r="F5" s="24">
        <f>IFERROR(INDEX(Matches!F$1:F$168,'Team Interface'!$B$2),"")</f>
        <v>3318</v>
      </c>
      <c r="G5" s="20">
        <f>IFERROR(INDEX(Matches!G$1:G$168,'Team Interface'!$B$2),"")</f>
        <v>175</v>
      </c>
      <c r="H5" s="22">
        <f>IFERROR(INDEX(Matches!H$1:H$168,'Team Interface'!$B$2),"")</f>
        <v>4707</v>
      </c>
      <c r="I5" s="17">
        <f>IFERROR(INDEX(Matches!I$1:I$168,'Team Interface'!$B$2),"")</f>
        <v>281.13754086601398</v>
      </c>
      <c r="J5" s="15">
        <f>IFERROR(INDEX(Matches!J$1:J$168,'Team Interface'!$B$2),"")</f>
        <v>152.93479614406189</v>
      </c>
      <c r="K5" s="17">
        <f>IFERROR(INDEX(Matches!K$1:K$168,'Team Interface'!$B$2),"")</f>
        <v>66.733722202915999</v>
      </c>
      <c r="L5" s="15">
        <f>IFERROR(INDEX(Matches!L$1:L$168,'Team Interface'!$B$2),"")</f>
        <v>106.113203413205</v>
      </c>
      <c r="M5" s="15">
        <f>IFERROR(INDEX(Matches!M$1:M$168,'Team Interface'!$B$2),"")</f>
        <v>108.29061524989299</v>
      </c>
      <c r="N5" s="17">
        <f>IFERROR(INDEX(Matches!N$1:N$168,'Team Interface'!$B$2),"")</f>
        <v>60.127320955052397</v>
      </c>
      <c r="O5" s="15">
        <f>IFERROR(INDEX(Matches!O$1:O$168,'Team Interface'!$B$2),"")</f>
        <v>82.674845396441498</v>
      </c>
      <c r="P5" s="15">
        <f>IFERROR(INDEX(Matches!P$1:P$168,'Team Interface'!$B$2),"")</f>
        <v>10.132629792568</v>
      </c>
      <c r="Q5" s="17">
        <f>IFERROR(INDEX(Matches!Q$1:Q$168,'Team Interface'!$B$2),"")</f>
        <v>76.729055299068989</v>
      </c>
      <c r="R5" s="15">
        <f>IFERROR(INDEX(Matches!R$1:R$168,'Team Interface'!$B$2),"")</f>
        <v>77.748789026239308</v>
      </c>
      <c r="S5" s="15">
        <f>IFERROR(INDEX(Matches!S$1:S$168,'Team Interface'!$B$2),"")</f>
        <v>102.23914055680609</v>
      </c>
      <c r="T5" s="15">
        <f>IFERROR(INDEX(Matches!T$1:T$168,'Team Interface'!$B$2),"")</f>
        <v>27.929320478571039</v>
      </c>
      <c r="U5" s="17">
        <f>IFERROR(INDEX(Matches!U$1:U$168,'Team Interface'!$B$2),"")</f>
        <v>41.381294368903696</v>
      </c>
      <c r="V5" s="15">
        <f>IFERROR(INDEX(Matches!V$1:V$168,'Team Interface'!$B$2),"")</f>
        <v>50.598501373492944</v>
      </c>
      <c r="W5" s="15">
        <f>IFERROR(INDEX(Matches!W$1:W$168,'Team Interface'!$B$2),"")</f>
        <v>25.543523590270816</v>
      </c>
      <c r="X5" s="16">
        <f>IFERROR(INDEX(Matches!X$1:X$168,'Team Interface'!$B$2),"")</f>
        <v>37.832601463181888</v>
      </c>
    </row>
    <row r="6" spans="1:24">
      <c r="A6" s="29" t="str">
        <f>IFERROR(INDEX(Matches!A$1:A$168,'Team Interface'!$C$2),"")</f>
        <v>01:36</v>
      </c>
      <c r="B6" s="22">
        <f>IFERROR(INDEX(Matches!B$1:B$168,'Team Interface'!$C$2),"")</f>
        <v>37</v>
      </c>
      <c r="C6" s="24">
        <f>IFERROR(INDEX(Matches!C$1:C$168,'Team Interface'!$C$2),"")</f>
        <v>2500</v>
      </c>
      <c r="D6" s="20">
        <f>IFERROR(INDEX(Matches!D$1:D$168,'Team Interface'!$C$2),"")</f>
        <v>2607</v>
      </c>
      <c r="E6" s="22">
        <f>IFERROR(INDEX(Matches!E$1:E$168,'Team Interface'!$C$2),"")</f>
        <v>3997</v>
      </c>
      <c r="F6" s="24">
        <f>IFERROR(INDEX(Matches!F$1:F$168,'Team Interface'!$C$2),"")</f>
        <v>503</v>
      </c>
      <c r="G6" s="20">
        <f>IFERROR(INDEX(Matches!G$1:G$168,'Team Interface'!$C$2),"")</f>
        <v>27</v>
      </c>
      <c r="H6" s="22">
        <f>IFERROR(INDEX(Matches!H$1:H$168,'Team Interface'!$C$2),"")</f>
        <v>399</v>
      </c>
      <c r="I6" s="17">
        <f>IFERROR(INDEX(Matches!I$1:I$168,'Team Interface'!$C$2),"")</f>
        <v>123.0920048663715</v>
      </c>
      <c r="J6" s="15">
        <f>IFERROR(INDEX(Matches!J$1:J$168,'Team Interface'!$C$2),"")</f>
        <v>244.88551848269071</v>
      </c>
      <c r="K6" s="17">
        <f>IFERROR(INDEX(Matches!K$1:K$168,'Team Interface'!$C$2),"")</f>
        <v>23.409150218802299</v>
      </c>
      <c r="L6" s="15">
        <f>IFERROR(INDEX(Matches!L$1:L$168,'Team Interface'!$C$2),"")</f>
        <v>80.391220426326797</v>
      </c>
      <c r="M6" s="15">
        <f>IFERROR(INDEX(Matches!M$1:M$168,'Team Interface'!$C$2),"")</f>
        <v>19.291634221242401</v>
      </c>
      <c r="N6" s="17">
        <f>IFERROR(INDEX(Matches!N$1:N$168,'Team Interface'!$C$2),"")</f>
        <v>68.270640980080699</v>
      </c>
      <c r="O6" s="15">
        <f>IFERROR(INDEX(Matches!O$1:O$168,'Team Interface'!$C$2),"")</f>
        <v>106.113203413205</v>
      </c>
      <c r="P6" s="15">
        <f>IFERROR(INDEX(Matches!P$1:P$168,'Team Interface'!$C$2),"")</f>
        <v>70.501674089405</v>
      </c>
      <c r="Q6" s="17">
        <f>IFERROR(INDEX(Matches!Q$1:Q$168,'Team Interface'!$C$2),"")</f>
        <v>40.619152350910724</v>
      </c>
      <c r="R6" s="15">
        <f>IFERROR(INDEX(Matches!R$1:R$168,'Team Interface'!$C$2),"")</f>
        <v>30.554839727037169</v>
      </c>
      <c r="S6" s="15">
        <f>IFERROR(INDEX(Matches!S$1:S$168,'Team Interface'!$C$2),"")</f>
        <v>35.576396821426854</v>
      </c>
      <c r="T6" s="15">
        <f>IFERROR(INDEX(Matches!T$1:T$168,'Team Interface'!$C$2),"")</f>
        <v>17.120560924171603</v>
      </c>
      <c r="U6" s="17">
        <f>IFERROR(INDEX(Matches!U$1:U$168,'Team Interface'!$C$2),"")</f>
        <v>71.735116357079306</v>
      </c>
      <c r="V6" s="15">
        <f>IFERROR(INDEX(Matches!V$1:V$168,'Team Interface'!$C$2),"")</f>
        <v>62.717109415892779</v>
      </c>
      <c r="W6" s="15">
        <f>IFERROR(INDEX(Matches!W$1:W$168,'Team Interface'!$C$2),"")</f>
        <v>79.020434448630297</v>
      </c>
      <c r="X6" s="16">
        <f>IFERROR(INDEX(Matches!X$1:X$168,'Team Interface'!$C$2),"")</f>
        <v>31.085543965788148</v>
      </c>
    </row>
    <row r="7" spans="1:24">
      <c r="A7" s="29" t="str">
        <f>IFERROR(INDEX(Matches!A$1:A$168,'Team Interface'!$D$2),"")</f>
        <v>03:00</v>
      </c>
      <c r="B7" s="22">
        <f>IFERROR(INDEX(Matches!B$1:B$168,'Team Interface'!$D$2),"")</f>
        <v>51</v>
      </c>
      <c r="C7" s="24">
        <f>IFERROR(INDEX(Matches!C$1:C$168,'Team Interface'!$D$2),"")</f>
        <v>5196</v>
      </c>
      <c r="D7" s="20">
        <f>IFERROR(INDEX(Matches!D$1:D$168,'Team Interface'!$D$2),"")</f>
        <v>1086</v>
      </c>
      <c r="E7" s="22">
        <f>IFERROR(INDEX(Matches!E$1:E$168,'Team Interface'!$D$2),"")</f>
        <v>27</v>
      </c>
      <c r="F7" s="24">
        <f>IFERROR(INDEX(Matches!F$1:F$168,'Team Interface'!$D$2),"")</f>
        <v>2978</v>
      </c>
      <c r="G7" s="20">
        <f>IFERROR(INDEX(Matches!G$1:G$168,'Team Interface'!$D$2),"")</f>
        <v>20</v>
      </c>
      <c r="H7" s="22">
        <f>IFERROR(INDEX(Matches!H$1:H$168,'Team Interface'!$D$2),"")</f>
        <v>4077</v>
      </c>
      <c r="I7" s="17">
        <f>IFERROR(INDEX(Matches!I$1:I$168,'Team Interface'!$D$2),"")</f>
        <v>183.2295217473752</v>
      </c>
      <c r="J7" s="15">
        <f>IFERROR(INDEX(Matches!J$1:J$168,'Team Interface'!$D$2),"")</f>
        <v>165.37536042416218</v>
      </c>
      <c r="K7" s="17">
        <f>IFERROR(INDEX(Matches!K$1:K$168,'Team Interface'!$D$2),"")</f>
        <v>26.4641022383916</v>
      </c>
      <c r="L7" s="15">
        <f>IFERROR(INDEX(Matches!L$1:L$168,'Team Interface'!$D$2),"")</f>
        <v>50.652216095778599</v>
      </c>
      <c r="M7" s="15">
        <f>IFERROR(INDEX(Matches!M$1:M$168,'Team Interface'!$D$2),"")</f>
        <v>106.113203413205</v>
      </c>
      <c r="N7" s="17">
        <f>IFERROR(INDEX(Matches!N$1:N$168,'Team Interface'!$D$2),"")</f>
        <v>30.1229061094282</v>
      </c>
      <c r="O7" s="15">
        <f>IFERROR(INDEX(Matches!O$1:O$168,'Team Interface'!$D$2),"")</f>
        <v>68.066431067761499</v>
      </c>
      <c r="P7" s="15">
        <f>IFERROR(INDEX(Matches!P$1:P$168,'Team Interface'!$D$2),"")</f>
        <v>67.186023246972496</v>
      </c>
      <c r="Q7" s="17">
        <f>IFERROR(INDEX(Matches!Q$1:Q$168,'Team Interface'!$D$2),"")</f>
        <v>53.381631991042397</v>
      </c>
      <c r="R7" s="15">
        <f>IFERROR(INDEX(Matches!R$1:R$168,'Team Interface'!$D$2),"")</f>
        <v>53.654458773245025</v>
      </c>
      <c r="S7" s="15">
        <f>IFERROR(INDEX(Matches!S$1:S$168,'Team Interface'!$D$2),"")</f>
        <v>57.683284980780691</v>
      </c>
      <c r="T7" s="15">
        <f>IFERROR(INDEX(Matches!T$1:T$168,'Team Interface'!$D$2),"")</f>
        <v>17.051961665075439</v>
      </c>
      <c r="U7" s="17">
        <f>IFERROR(INDEX(Matches!U$1:U$168,'Team Interface'!$D$2),"")</f>
        <v>32.547052139515301</v>
      </c>
      <c r="V7" s="15">
        <f>IFERROR(INDEX(Matches!V$1:V$168,'Team Interface'!$D$2),"")</f>
        <v>70.122788495813523</v>
      </c>
      <c r="W7" s="15">
        <f>IFERROR(INDEX(Matches!W$1:W$168,'Team Interface'!$D$2),"")</f>
        <v>34.025715421859239</v>
      </c>
      <c r="X7" s="16">
        <f>IFERROR(INDEX(Matches!X$1:X$168,'Team Interface'!$D$2),"")</f>
        <v>19.353129256521392</v>
      </c>
    </row>
    <row r="8" spans="1:24">
      <c r="A8" s="29" t="str">
        <f>IFERROR(INDEX(Matches!A$1:A$168,'Team Interface'!$E$2),"")</f>
        <v>05:24</v>
      </c>
      <c r="B8" s="22">
        <f>IFERROR(INDEX(Matches!B$1:B$168,'Team Interface'!$E$2),"")</f>
        <v>75</v>
      </c>
      <c r="C8" s="24">
        <f>IFERROR(INDEX(Matches!C$1:C$168,'Team Interface'!$E$2),"")</f>
        <v>27</v>
      </c>
      <c r="D8" s="20">
        <f>IFERROR(INDEX(Matches!D$1:D$168,'Team Interface'!$E$2),"")</f>
        <v>422</v>
      </c>
      <c r="E8" s="22">
        <f>IFERROR(INDEX(Matches!E$1:E$168,'Team Interface'!$E$2),"")</f>
        <v>2198</v>
      </c>
      <c r="F8" s="24">
        <f>IFERROR(INDEX(Matches!F$1:F$168,'Team Interface'!$E$2),"")</f>
        <v>1662</v>
      </c>
      <c r="G8" s="20">
        <f>IFERROR(INDEX(Matches!G$1:G$168,'Team Interface'!$E$2),"")</f>
        <v>4930</v>
      </c>
      <c r="H8" s="22">
        <f>IFERROR(INDEX(Matches!H$1:H$168,'Team Interface'!$E$2),"")</f>
        <v>2502</v>
      </c>
      <c r="I8" s="17">
        <f>IFERROR(INDEX(Matches!I$1:I$168,'Team Interface'!$E$2),"")</f>
        <v>159.0981015224084</v>
      </c>
      <c r="J8" s="15">
        <f>IFERROR(INDEX(Matches!J$1:J$168,'Team Interface'!$E$2),"")</f>
        <v>104.0925652639736</v>
      </c>
      <c r="K8" s="17">
        <f>IFERROR(INDEX(Matches!K$1:K$168,'Team Interface'!$E$2),"")</f>
        <v>106.113203413205</v>
      </c>
      <c r="L8" s="15">
        <f>IFERROR(INDEX(Matches!L$1:L$168,'Team Interface'!$E$2),"")</f>
        <v>15.678239206002401</v>
      </c>
      <c r="M8" s="15">
        <f>IFERROR(INDEX(Matches!M$1:M$168,'Team Interface'!$E$2),"")</f>
        <v>37.306658903200997</v>
      </c>
      <c r="N8" s="17">
        <f>IFERROR(INDEX(Matches!N$1:N$168,'Team Interface'!$E$2),"")</f>
        <v>24.070151718203999</v>
      </c>
      <c r="O8" s="15">
        <f>IFERROR(INDEX(Matches!O$1:O$168,'Team Interface'!$E$2),"")</f>
        <v>47.920990918616702</v>
      </c>
      <c r="P8" s="15">
        <f>IFERROR(INDEX(Matches!P$1:P$168,'Team Interface'!$E$2),"")</f>
        <v>32.1014226271529</v>
      </c>
      <c r="Q8" s="17">
        <f>IFERROR(INDEX(Matches!Q$1:Q$168,'Team Interface'!$E$2),"")</f>
        <v>49.183585933864201</v>
      </c>
      <c r="R8" s="15">
        <f>IFERROR(INDEX(Matches!R$1:R$168,'Team Interface'!$E$2),"")</f>
        <v>38.780915195094899</v>
      </c>
      <c r="S8" s="15">
        <f>IFERROR(INDEX(Matches!S$1:S$168,'Team Interface'!$E$2),"")</f>
        <v>53.301560699906162</v>
      </c>
      <c r="T8" s="15">
        <f>IFERROR(INDEX(Matches!T$1:T$168,'Team Interface'!$E$2),"")</f>
        <v>17.587467188716147</v>
      </c>
      <c r="U8" s="17">
        <f>IFERROR(INDEX(Matches!U$1:U$168,'Team Interface'!$E$2),"")</f>
        <v>47.122751033833502</v>
      </c>
      <c r="V8" s="15">
        <f>IFERROR(INDEX(Matches!V$1:V$168,'Team Interface'!$E$2),"")</f>
        <v>20.957993854521114</v>
      </c>
      <c r="W8" s="15">
        <f>IFERROR(INDEX(Matches!W$1:W$168,'Team Interface'!$E$2),"")</f>
        <v>15.343459848381261</v>
      </c>
      <c r="X8" s="16">
        <f>IFERROR(INDEX(Matches!X$1:X$168,'Team Interface'!$E$2),"")</f>
        <v>23.79866252496258</v>
      </c>
    </row>
    <row r="9" spans="1:24">
      <c r="A9" s="29" t="str">
        <f>IFERROR(INDEX(Matches!A$1:A$168,'Team Interface'!$F$2),"")</f>
        <v>10:30</v>
      </c>
      <c r="B9" s="22">
        <f>IFERROR(INDEX(Matches!B$1:B$168,'Team Interface'!$F$2),"")</f>
        <v>91</v>
      </c>
      <c r="C9" s="24">
        <f>IFERROR(INDEX(Matches!C$1:C$168,'Team Interface'!$F$2),"")</f>
        <v>5134</v>
      </c>
      <c r="D9" s="20">
        <f>IFERROR(INDEX(Matches!D$1:D$168,'Team Interface'!$F$2),"")</f>
        <v>900</v>
      </c>
      <c r="E9" s="22">
        <f>IFERROR(INDEX(Matches!E$1:E$168,'Team Interface'!$F$2),"")</f>
        <v>3959</v>
      </c>
      <c r="F9" s="24">
        <f>IFERROR(INDEX(Matches!F$1:F$168,'Team Interface'!$F$2),"")</f>
        <v>27</v>
      </c>
      <c r="G9" s="20">
        <f>IFERROR(INDEX(Matches!G$1:G$168,'Team Interface'!$F$2),"")</f>
        <v>2959</v>
      </c>
      <c r="H9" s="22">
        <f>IFERROR(INDEX(Matches!H$1:H$168,'Team Interface'!$F$2),"")</f>
        <v>329</v>
      </c>
      <c r="I9" s="17">
        <f>IFERROR(INDEX(Matches!I$1:I$168,'Team Interface'!$F$2),"")</f>
        <v>109.37956389062845</v>
      </c>
      <c r="J9" s="15">
        <f>IFERROR(INDEX(Matches!J$1:J$168,'Team Interface'!$F$2),"")</f>
        <v>249.36822699632501</v>
      </c>
      <c r="K9" s="17">
        <f>IFERROR(INDEX(Matches!K$1:K$168,'Team Interface'!$F$2),"")</f>
        <v>-1.3350132967183601</v>
      </c>
      <c r="L9" s="15">
        <f>IFERROR(INDEX(Matches!L$1:L$168,'Team Interface'!$F$2),"")</f>
        <v>65.380528721052499</v>
      </c>
      <c r="M9" s="15">
        <f>IFERROR(INDEX(Matches!M$1:M$168,'Team Interface'!$F$2),"")</f>
        <v>45.334048466294298</v>
      </c>
      <c r="N9" s="17">
        <f>IFERROR(INDEX(Matches!N$1:N$168,'Team Interface'!$F$2),"")</f>
        <v>106.113203413205</v>
      </c>
      <c r="O9" s="15">
        <f>IFERROR(INDEX(Matches!O$1:O$168,'Team Interface'!$F$2),"")</f>
        <v>88.051911663133893</v>
      </c>
      <c r="P9" s="15">
        <f>IFERROR(INDEX(Matches!P$1:P$168,'Team Interface'!$F$2),"")</f>
        <v>55.2031119199861</v>
      </c>
      <c r="Q9" s="17">
        <f>IFERROR(INDEX(Matches!Q$1:Q$168,'Team Interface'!$F$2),"")</f>
        <v>32.424503440589341</v>
      </c>
      <c r="R9" s="15">
        <f>IFERROR(INDEX(Matches!R$1:R$168,'Team Interface'!$F$2),"")</f>
        <v>14.053462581873339</v>
      </c>
      <c r="S9" s="15">
        <f>IFERROR(INDEX(Matches!S$1:S$168,'Team Interface'!$F$2),"")</f>
        <v>26.425546246242298</v>
      </c>
      <c r="T9" s="15">
        <f>IFERROR(INDEX(Matches!T$1:T$168,'Team Interface'!$F$2),"")</f>
        <v>39.008220113651205</v>
      </c>
      <c r="U9" s="17">
        <f>IFERROR(INDEX(Matches!U$1:U$168,'Team Interface'!$F$2),"")</f>
        <v>66.105913184029902</v>
      </c>
      <c r="V9" s="15">
        <f>IFERROR(INDEX(Matches!V$1:V$168,'Team Interface'!$F$2),"")</f>
        <v>65.958361805525016</v>
      </c>
      <c r="W9" s="15">
        <f>IFERROR(INDEX(Matches!W$1:W$168,'Team Interface'!$F$2),"")</f>
        <v>74.050258246887097</v>
      </c>
      <c r="X9" s="16">
        <f>IFERROR(INDEX(Matches!X$1:X$168,'Team Interface'!$F$2),"")</f>
        <v>44.115831215875502</v>
      </c>
    </row>
    <row r="10" spans="1:24">
      <c r="A10" s="29" t="str">
        <f>IFERROR(INDEX(Matches!A$1:A$168,'Team Interface'!$G$2),"")</f>
        <v>01:00</v>
      </c>
      <c r="B10" s="22">
        <f>IFERROR(INDEX(Matches!B$1:B$168,'Team Interface'!$G$2),"")</f>
        <v>106</v>
      </c>
      <c r="C10" s="24">
        <f>IFERROR(INDEX(Matches!C$1:C$168,'Team Interface'!$G$2),"")</f>
        <v>5006</v>
      </c>
      <c r="D10" s="20">
        <f>IFERROR(INDEX(Matches!D$1:D$168,'Team Interface'!$G$2),"")</f>
        <v>2590</v>
      </c>
      <c r="E10" s="22">
        <f>IFERROR(INDEX(Matches!E$1:E$168,'Team Interface'!$G$2),"")</f>
        <v>27</v>
      </c>
      <c r="F10" s="24">
        <f>IFERROR(INDEX(Matches!F$1:F$168,'Team Interface'!$G$2),"")</f>
        <v>3158</v>
      </c>
      <c r="G10" s="20">
        <f>IFERROR(INDEX(Matches!G$1:G$168,'Team Interface'!$G$2),"")</f>
        <v>932</v>
      </c>
      <c r="H10" s="22">
        <f>IFERROR(INDEX(Matches!H$1:H$168,'Team Interface'!$G$2),"")</f>
        <v>5019</v>
      </c>
      <c r="I10" s="17">
        <f>IFERROR(INDEX(Matches!I$1:I$168,'Team Interface'!$G$2),"")</f>
        <v>250.81002351210492</v>
      </c>
      <c r="J10" s="15">
        <f>IFERROR(INDEX(Matches!J$1:J$168,'Team Interface'!$G$2),"")</f>
        <v>137.55564443415258</v>
      </c>
      <c r="K10" s="17">
        <f>IFERROR(INDEX(Matches!K$1:K$168,'Team Interface'!$G$2),"")</f>
        <v>40.6916968227249</v>
      </c>
      <c r="L10" s="15">
        <f>IFERROR(INDEX(Matches!L$1:L$168,'Team Interface'!$G$2),"")</f>
        <v>104.005123276175</v>
      </c>
      <c r="M10" s="15">
        <f>IFERROR(INDEX(Matches!M$1:M$168,'Team Interface'!$G$2),"")</f>
        <v>106.113203413205</v>
      </c>
      <c r="N10" s="17">
        <f>IFERROR(INDEX(Matches!N$1:N$168,'Team Interface'!$G$2),"")</f>
        <v>67.190564807896294</v>
      </c>
      <c r="O10" s="15">
        <f>IFERROR(INDEX(Matches!O$1:O$168,'Team Interface'!$G$2),"")</f>
        <v>50.798912546778197</v>
      </c>
      <c r="P10" s="15">
        <f>IFERROR(INDEX(Matches!P$1:P$168,'Team Interface'!$G$2),"")</f>
        <v>19.566167079478099</v>
      </c>
      <c r="Q10" s="17">
        <f>IFERROR(INDEX(Matches!Q$1:Q$168,'Team Interface'!$G$2),"")</f>
        <v>76.895912579104049</v>
      </c>
      <c r="R10" s="15">
        <f>IFERROR(INDEX(Matches!R$1:R$168,'Team Interface'!$G$2),"")</f>
        <v>85.256226126515998</v>
      </c>
      <c r="S10" s="15">
        <f>IFERROR(INDEX(Matches!S$1:S$168,'Team Interface'!$G$2),"")</f>
        <v>68.525909729325264</v>
      </c>
      <c r="T10" s="15">
        <f>IFERROR(INDEX(Matches!T$1:T$168,'Team Interface'!$G$2),"")</f>
        <v>21.650562797280237</v>
      </c>
      <c r="U10" s="17">
        <f>IFERROR(INDEX(Matches!U$1:U$168,'Team Interface'!$G$2),"")</f>
        <v>52.487028811124148</v>
      </c>
      <c r="V10" s="15">
        <f>IFERROR(INDEX(Matches!V$1:V$168,'Team Interface'!$G$2),"")</f>
        <v>25.326332326166725</v>
      </c>
      <c r="W10" s="15">
        <f>IFERROR(INDEX(Matches!W$1:W$168,'Team Interface'!$G$2),"")</f>
        <v>31.977530665906677</v>
      </c>
      <c r="X10" s="16">
        <f>IFERROR(INDEX(Matches!X$1:X$168,'Team Interface'!$G$2),"")</f>
        <v>27.500612659621879</v>
      </c>
    </row>
    <row r="11" spans="1:24">
      <c r="A11" s="29" t="str">
        <f>IFERROR(INDEX(Matches!A$1:A$168,'Team Interface'!$H$2),"")</f>
        <v>03:12</v>
      </c>
      <c r="B11" s="22">
        <f>IFERROR(INDEX(Matches!B$1:B$168,'Team Interface'!$H$2),"")</f>
        <v>128</v>
      </c>
      <c r="C11" s="24">
        <f>IFERROR(INDEX(Matches!C$1:C$168,'Team Interface'!$H$2),"")</f>
        <v>357</v>
      </c>
      <c r="D11" s="20">
        <f>IFERROR(INDEX(Matches!D$1:D$168,'Team Interface'!$H$2),"")</f>
        <v>4911</v>
      </c>
      <c r="E11" s="22">
        <f>IFERROR(INDEX(Matches!E$1:E$168,'Team Interface'!$H$2),"")</f>
        <v>5030</v>
      </c>
      <c r="F11" s="24">
        <f>IFERROR(INDEX(Matches!F$1:F$168,'Team Interface'!$H$2),"")</f>
        <v>27</v>
      </c>
      <c r="G11" s="20">
        <f>IFERROR(INDEX(Matches!G$1:G$168,'Team Interface'!$H$2),"")</f>
        <v>5288</v>
      </c>
      <c r="H11" s="22">
        <f>IFERROR(INDEX(Matches!H$1:H$168,'Team Interface'!$H$2),"")</f>
        <v>3211</v>
      </c>
      <c r="I11" s="17">
        <f>IFERROR(INDEX(Matches!I$1:I$168,'Team Interface'!$H$2),"")</f>
        <v>210.08093212121997</v>
      </c>
      <c r="J11" s="15">
        <f>IFERROR(INDEX(Matches!J$1:J$168,'Team Interface'!$H$2),"")</f>
        <v>159.78914015947839</v>
      </c>
      <c r="K11" s="17">
        <f>IFERROR(INDEX(Matches!K$1:K$168,'Team Interface'!$H$2),"")</f>
        <v>83.746664133360198</v>
      </c>
      <c r="L11" s="15">
        <f>IFERROR(INDEX(Matches!L$1:L$168,'Team Interface'!$H$2),"")</f>
        <v>81.657599787429206</v>
      </c>
      <c r="M11" s="15">
        <f>IFERROR(INDEX(Matches!M$1:M$168,'Team Interface'!$H$2),"")</f>
        <v>44.676668200430598</v>
      </c>
      <c r="N11" s="17">
        <f>IFERROR(INDEX(Matches!N$1:N$168,'Team Interface'!$H$2),"")</f>
        <v>106.113203413205</v>
      </c>
      <c r="O11" s="15">
        <f>IFERROR(INDEX(Matches!O$1:O$168,'Team Interface'!$H$2),"")</f>
        <v>13.773273463858301</v>
      </c>
      <c r="P11" s="15">
        <f>IFERROR(INDEX(Matches!P$1:P$168,'Team Interface'!$H$2),"")</f>
        <v>39.902663282415098</v>
      </c>
      <c r="Q11" s="17">
        <f>IFERROR(INDEX(Matches!Q$1:Q$168,'Team Interface'!$H$2),"")</f>
        <v>49.391016017640901</v>
      </c>
      <c r="R11" s="15">
        <f>IFERROR(INDEX(Matches!R$1:R$168,'Team Interface'!$H$2),"")</f>
        <v>88.759377192489794</v>
      </c>
      <c r="S11" s="15">
        <f>IFERROR(INDEX(Matches!S$1:S$168,'Team Interface'!$H$2),"")</f>
        <v>35.546608291948942</v>
      </c>
      <c r="T11" s="15">
        <f>IFERROR(INDEX(Matches!T$1:T$168,'Team Interface'!$H$2),"")</f>
        <v>36.745637437336121</v>
      </c>
      <c r="U11" s="17">
        <f>IFERROR(INDEX(Matches!U$1:U$168,'Team Interface'!$H$2),"")</f>
        <v>51.172988045019949</v>
      </c>
      <c r="V11" s="15">
        <f>IFERROR(INDEX(Matches!V$1:V$168,'Team Interface'!$H$2),"")</f>
        <v>42.286118021439862</v>
      </c>
      <c r="W11" s="15">
        <f>IFERROR(INDEX(Matches!W$1:W$168,'Team Interface'!$H$2),"")</f>
        <v>36.485435641119523</v>
      </c>
      <c r="X11" s="16">
        <f>IFERROR(INDEX(Matches!X$1:X$168,'Team Interface'!$H$2),"")</f>
        <v>14.69002166515916</v>
      </c>
    </row>
    <row r="12" spans="1:24">
      <c r="A12" s="29" t="str">
        <f>IFERROR(INDEX(Matches!A$1:A$168,'Team Interface'!$I$2),"")</f>
        <v>04:00</v>
      </c>
      <c r="B12" s="22">
        <f>IFERROR(INDEX(Matches!B$1:B$168,'Team Interface'!$I$2),"")</f>
        <v>136</v>
      </c>
      <c r="C12" s="24">
        <f>IFERROR(INDEX(Matches!C$1:C$168,'Team Interface'!$I$2),"")</f>
        <v>1939</v>
      </c>
      <c r="D12" s="20">
        <f>IFERROR(INDEX(Matches!D$1:D$168,'Team Interface'!$I$2),"")</f>
        <v>2576</v>
      </c>
      <c r="E12" s="22">
        <f>IFERROR(INDEX(Matches!E$1:E$168,'Team Interface'!$I$2),"")</f>
        <v>378</v>
      </c>
      <c r="F12" s="24">
        <f>IFERROR(INDEX(Matches!F$1:F$168,'Team Interface'!$I$2),"")</f>
        <v>4531</v>
      </c>
      <c r="G12" s="20">
        <f>IFERROR(INDEX(Matches!G$1:G$168,'Team Interface'!$I$2),"")</f>
        <v>1089</v>
      </c>
      <c r="H12" s="22">
        <f>IFERROR(INDEX(Matches!H$1:H$168,'Team Interface'!$I$2),"")</f>
        <v>27</v>
      </c>
      <c r="I12" s="17">
        <f>IFERROR(INDEX(Matches!I$1:I$168,'Team Interface'!$I$2),"")</f>
        <v>127.20325893863341</v>
      </c>
      <c r="J12" s="15">
        <f>IFERROR(INDEX(Matches!J$1:J$168,'Team Interface'!$I$2),"")</f>
        <v>197.05674437679568</v>
      </c>
      <c r="K12" s="17">
        <f>IFERROR(INDEX(Matches!K$1:K$168,'Team Interface'!$I$2),"")</f>
        <v>45.898238606720703</v>
      </c>
      <c r="L12" s="15">
        <f>IFERROR(INDEX(Matches!L$1:L$168,'Team Interface'!$I$2),"")</f>
        <v>21.156041448086299</v>
      </c>
      <c r="M12" s="15">
        <f>IFERROR(INDEX(Matches!M$1:M$168,'Team Interface'!$I$2),"")</f>
        <v>60.148978883826402</v>
      </c>
      <c r="N12" s="17">
        <f>IFERROR(INDEX(Matches!N$1:N$168,'Team Interface'!$I$2),"")</f>
        <v>15.8434188343566</v>
      </c>
      <c r="O12" s="15">
        <f>IFERROR(INDEX(Matches!O$1:O$168,'Team Interface'!$I$2),"")</f>
        <v>75.100122129234094</v>
      </c>
      <c r="P12" s="15">
        <f>IFERROR(INDEX(Matches!P$1:P$168,'Team Interface'!$I$2),"")</f>
        <v>106.113203413205</v>
      </c>
      <c r="Q12" s="17">
        <f>IFERROR(INDEX(Matches!Q$1:Q$168,'Team Interface'!$I$2),"")</f>
        <v>47.968600523641697</v>
      </c>
      <c r="R12" s="15">
        <f>IFERROR(INDEX(Matches!R$1:R$168,'Team Interface'!$I$2),"")</f>
        <v>34.398443210344588</v>
      </c>
      <c r="S12" s="15">
        <f>IFERROR(INDEX(Matches!S$1:S$168,'Team Interface'!$I$2),"")</f>
        <v>30.600170501776088</v>
      </c>
      <c r="T12" s="15">
        <f>IFERROR(INDEX(Matches!T$1:T$168,'Team Interface'!$I$2),"")</f>
        <v>17.478146436296669</v>
      </c>
      <c r="U12" s="17">
        <f>IFERROR(INDEX(Matches!U$1:U$168,'Team Interface'!$I$2),"")</f>
        <v>67.8142978666571</v>
      </c>
      <c r="V12" s="15">
        <f>IFERROR(INDEX(Matches!V$1:V$168,'Team Interface'!$I$2),"")</f>
        <v>41.501663515160082</v>
      </c>
      <c r="W12" s="15">
        <f>IFERROR(INDEX(Matches!W$1:W$168,'Team Interface'!$I$2),"")</f>
        <v>61.359426060979672</v>
      </c>
      <c r="X12" s="16">
        <f>IFERROR(INDEX(Matches!X$1:X$168,'Team Interface'!$I$2),"")</f>
        <v>27.539025866320809</v>
      </c>
    </row>
    <row r="13" spans="1:24">
      <c r="A13" s="29" t="str">
        <f>IFERROR(INDEX(Matches!A$1:A$168,'Team Interface'!$J$2),"")</f>
        <v>09:39</v>
      </c>
      <c r="B13" s="22">
        <f>IFERROR(INDEX(Matches!B$1:B$168,'Team Interface'!$J$2),"")</f>
        <v>165</v>
      </c>
      <c r="C13" s="24">
        <f>IFERROR(INDEX(Matches!C$1:C$168,'Team Interface'!$J$2),"")</f>
        <v>27</v>
      </c>
      <c r="D13" s="20">
        <f>IFERROR(INDEX(Matches!D$1:D$168,'Team Interface'!$J$2),"")</f>
        <v>1540</v>
      </c>
      <c r="E13" s="22">
        <f>IFERROR(INDEX(Matches!E$1:E$168,'Team Interface'!$J$2),"")</f>
        <v>4010</v>
      </c>
      <c r="F13" s="24">
        <f>IFERROR(INDEX(Matches!F$1:F$168,'Team Interface'!$J$2),"")</f>
        <v>4265</v>
      </c>
      <c r="G13" s="20">
        <f>IFERROR(INDEX(Matches!G$1:G$168,'Team Interface'!$J$2),"")</f>
        <v>5041</v>
      </c>
      <c r="H13" s="22">
        <f>IFERROR(INDEX(Matches!H$1:H$168,'Team Interface'!$J$2),"")</f>
        <v>2341</v>
      </c>
      <c r="I13" s="17">
        <f>IFERROR(INDEX(Matches!I$1:I$168,'Team Interface'!$J$2),"")</f>
        <v>157.49720640943318</v>
      </c>
      <c r="J13" s="15">
        <f>IFERROR(INDEX(Matches!J$1:J$168,'Team Interface'!$J$2),"")</f>
        <v>148.2155796606433</v>
      </c>
      <c r="K13" s="17">
        <f>IFERROR(INDEX(Matches!K$1:K$168,'Team Interface'!$J$2),"")</f>
        <v>106.113203413205</v>
      </c>
      <c r="L13" s="15">
        <f>IFERROR(INDEX(Matches!L$1:L$168,'Team Interface'!$J$2),"")</f>
        <v>63.288705361027098</v>
      </c>
      <c r="M13" s="15">
        <f>IFERROR(INDEX(Matches!M$1:M$168,'Team Interface'!$J$2),"")</f>
        <v>-11.904702364798901</v>
      </c>
      <c r="N13" s="17">
        <f>IFERROR(INDEX(Matches!N$1:N$168,'Team Interface'!$J$2),"")</f>
        <v>70.579318958169395</v>
      </c>
      <c r="O13" s="15">
        <f>IFERROR(INDEX(Matches!O$1:O$168,'Team Interface'!$J$2),"")</f>
        <v>29.3145159172139</v>
      </c>
      <c r="P13" s="15">
        <f>IFERROR(INDEX(Matches!P$1:P$168,'Team Interface'!$J$2),"")</f>
        <v>48.321744785260002</v>
      </c>
      <c r="Q13" s="17">
        <f>IFERROR(INDEX(Matches!Q$1:Q$168,'Team Interface'!$J$2),"")</f>
        <v>58.442556708685132</v>
      </c>
      <c r="R13" s="15">
        <f>IFERROR(INDEX(Matches!R$1:R$168,'Team Interface'!$J$2),"")</f>
        <v>36.593914139461695</v>
      </c>
      <c r="S13" s="15">
        <f>IFERROR(INDEX(Matches!S$1:S$168,'Team Interface'!$J$2),"")</f>
        <v>43.672915033397693</v>
      </c>
      <c r="T13" s="15">
        <f>IFERROR(INDEX(Matches!T$1:T$168,'Team Interface'!$J$2),"")</f>
        <v>18.33612890952433</v>
      </c>
      <c r="U13" s="17">
        <f>IFERROR(INDEX(Matches!U$1:U$168,'Team Interface'!$J$2),"")</f>
        <v>37.782012817405374</v>
      </c>
      <c r="V13" s="15">
        <f>IFERROR(INDEX(Matches!V$1:V$168,'Team Interface'!$J$2),"")</f>
        <v>56.171129119406899</v>
      </c>
      <c r="W13" s="15">
        <f>IFERROR(INDEX(Matches!W$1:W$168,'Team Interface'!$J$2),"")</f>
        <v>28.618529116791262</v>
      </c>
      <c r="X13" s="16">
        <f>IFERROR(INDEX(Matches!X$1:X$168,'Team Interface'!$J$2),"")</f>
        <v>27.07869690057036</v>
      </c>
    </row>
    <row r="14" spans="1:24">
      <c r="A14" s="29" t="str">
        <f>IFERROR(INDEX(Matches!A$1:A$168,'Team Interface'!$K$2),"")</f>
        <v/>
      </c>
      <c r="B14" s="22" t="str">
        <f>IFERROR(INDEX(Matches!B$1:B$168,'Team Interface'!$K$2),"")</f>
        <v/>
      </c>
      <c r="C14" s="24" t="str">
        <f>IFERROR(INDEX(Matches!C$1:C$168,'Team Interface'!$K$2),"")</f>
        <v/>
      </c>
      <c r="D14" s="20" t="str">
        <f>IFERROR(INDEX(Matches!D$1:D$168,'Team Interface'!$K$2),"")</f>
        <v/>
      </c>
      <c r="E14" s="22" t="str">
        <f>IFERROR(INDEX(Matches!E$1:E$168,'Team Interface'!$K$2),"")</f>
        <v/>
      </c>
      <c r="F14" s="24" t="str">
        <f>IFERROR(INDEX(Matches!F$1:F$168,'Team Interface'!$K$2),"")</f>
        <v/>
      </c>
      <c r="G14" s="20" t="str">
        <f>IFERROR(INDEX(Matches!G$1:G$168,'Team Interface'!$K$2),"")</f>
        <v/>
      </c>
      <c r="H14" s="22" t="str">
        <f>IFERROR(INDEX(Matches!H$1:H$168,'Team Interface'!$K$2),"")</f>
        <v/>
      </c>
      <c r="I14" s="17" t="str">
        <f>IFERROR(INDEX(Matches!I$1:I$168,'Team Interface'!$K$2),"")</f>
        <v/>
      </c>
      <c r="J14" s="15" t="str">
        <f>IFERROR(INDEX(Matches!J$1:J$168,'Team Interface'!$K$2),"")</f>
        <v/>
      </c>
      <c r="K14" s="17" t="str">
        <f>IFERROR(INDEX(Matches!K$1:K$168,'Team Interface'!$K$2),"")</f>
        <v/>
      </c>
      <c r="L14" s="15" t="str">
        <f>IFERROR(INDEX(Matches!L$1:L$168,'Team Interface'!$K$2),"")</f>
        <v/>
      </c>
      <c r="M14" s="15" t="str">
        <f>IFERROR(INDEX(Matches!M$1:M$168,'Team Interface'!$K$2),"")</f>
        <v/>
      </c>
      <c r="N14" s="17" t="str">
        <f>IFERROR(INDEX(Matches!N$1:N$168,'Team Interface'!$K$2),"")</f>
        <v/>
      </c>
      <c r="O14" s="15" t="str">
        <f>IFERROR(INDEX(Matches!O$1:O$168,'Team Interface'!$K$2),"")</f>
        <v/>
      </c>
      <c r="P14" s="15" t="str">
        <f>IFERROR(INDEX(Matches!P$1:P$168,'Team Interface'!$K$2),"")</f>
        <v/>
      </c>
      <c r="Q14" s="17" t="str">
        <f>IFERROR(INDEX(Matches!Q$1:Q$168,'Team Interface'!$K$2),"")</f>
        <v/>
      </c>
      <c r="R14" s="15" t="str">
        <f>IFERROR(INDEX(Matches!R$1:R$168,'Team Interface'!$K$2),"")</f>
        <v/>
      </c>
      <c r="S14" s="15" t="str">
        <f>IFERROR(INDEX(Matches!S$1:S$168,'Team Interface'!$K$2),"")</f>
        <v/>
      </c>
      <c r="T14" s="15" t="str">
        <f>IFERROR(INDEX(Matches!T$1:T$168,'Team Interface'!$K$2),"")</f>
        <v/>
      </c>
      <c r="U14" s="17" t="str">
        <f>IFERROR(INDEX(Matches!U$1:U$168,'Team Interface'!$K$2),"")</f>
        <v/>
      </c>
      <c r="V14" s="15" t="str">
        <f>IFERROR(INDEX(Matches!V$1:V$168,'Team Interface'!$K$2),"")</f>
        <v/>
      </c>
      <c r="W14" s="15" t="str">
        <f>IFERROR(INDEX(Matches!W$1:W$168,'Team Interface'!$K$2),"")</f>
        <v/>
      </c>
      <c r="X14" s="16" t="str">
        <f>IFERROR(INDEX(Matches!X$1:X$168,'Team Interface'!$K$2),"")</f>
        <v/>
      </c>
    </row>
    <row r="15" spans="1:24">
      <c r="A15" s="30" t="str">
        <f>IFERROR(INDEX(Matches!A$1:A$168,'Team Interface'!$L$2),"")</f>
        <v/>
      </c>
      <c r="B15" s="23" t="str">
        <f>IFERROR(INDEX(Matches!B$1:B$168,'Team Interface'!$L$2),"")</f>
        <v/>
      </c>
      <c r="C15" s="25" t="str">
        <f>IFERROR(INDEX(Matches!C$1:C$168,'Team Interface'!$L$2),"")</f>
        <v/>
      </c>
      <c r="D15" s="21" t="str">
        <f>IFERROR(INDEX(Matches!D$1:D$168,'Team Interface'!$L$2),"")</f>
        <v/>
      </c>
      <c r="E15" s="23" t="str">
        <f>IFERROR(INDEX(Matches!E$1:E$168,'Team Interface'!$L$2),"")</f>
        <v/>
      </c>
      <c r="F15" s="25" t="str">
        <f>IFERROR(INDEX(Matches!F$1:F$168,'Team Interface'!$L$2),"")</f>
        <v/>
      </c>
      <c r="G15" s="21" t="str">
        <f>IFERROR(INDEX(Matches!G$1:G$168,'Team Interface'!$L$2),"")</f>
        <v/>
      </c>
      <c r="H15" s="23" t="str">
        <f>IFERROR(INDEX(Matches!H$1:H$168,'Team Interface'!$L$2),"")</f>
        <v/>
      </c>
      <c r="I15" s="26" t="str">
        <f>IFERROR(INDEX(Matches!I$1:I$168,'Team Interface'!$L$2),"")</f>
        <v/>
      </c>
      <c r="J15" s="27" t="str">
        <f>IFERROR(INDEX(Matches!J$1:J$168,'Team Interface'!$L$2),"")</f>
        <v/>
      </c>
      <c r="K15" s="26" t="str">
        <f>IFERROR(INDEX(Matches!K$1:K$168,'Team Interface'!$L$2),"")</f>
        <v/>
      </c>
      <c r="L15" s="27" t="str">
        <f>IFERROR(INDEX(Matches!L$1:L$168,'Team Interface'!$L$2),"")</f>
        <v/>
      </c>
      <c r="M15" s="27" t="str">
        <f>IFERROR(INDEX(Matches!M$1:M$168,'Team Interface'!$L$2),"")</f>
        <v/>
      </c>
      <c r="N15" s="26" t="str">
        <f>IFERROR(INDEX(Matches!N$1:N$168,'Team Interface'!$L$2),"")</f>
        <v/>
      </c>
      <c r="O15" s="27" t="str">
        <f>IFERROR(INDEX(Matches!O$1:O$168,'Team Interface'!$L$2),"")</f>
        <v/>
      </c>
      <c r="P15" s="27" t="str">
        <f>IFERROR(INDEX(Matches!P$1:P$168,'Team Interface'!$L$2),"")</f>
        <v/>
      </c>
      <c r="Q15" s="26" t="str">
        <f>IFERROR(INDEX(Matches!Q$1:Q$168,'Team Interface'!$L$2),"")</f>
        <v/>
      </c>
      <c r="R15" s="27" t="str">
        <f>IFERROR(INDEX(Matches!R$1:R$168,'Team Interface'!$L$2),"")</f>
        <v/>
      </c>
      <c r="S15" s="27" t="str">
        <f>IFERROR(INDEX(Matches!S$1:S$168,'Team Interface'!$L$2),"")</f>
        <v/>
      </c>
      <c r="T15" s="27" t="str">
        <f>IFERROR(INDEX(Matches!T$1:T$168,'Team Interface'!$L$2),"")</f>
        <v/>
      </c>
      <c r="U15" s="26" t="str">
        <f>IFERROR(INDEX(Matches!U$1:U$168,'Team Interface'!$L$2),"")</f>
        <v/>
      </c>
      <c r="V15" s="27" t="str">
        <f>IFERROR(INDEX(Matches!V$1:V$168,'Team Interface'!$L$2),"")</f>
        <v/>
      </c>
      <c r="W15" s="27" t="str">
        <f>IFERROR(INDEX(Matches!W$1:W$168,'Team Interface'!$L$2),"")</f>
        <v/>
      </c>
      <c r="X15" s="28" t="str">
        <f>IFERROR(INDEX(Matches!X$1:X$168,'Team Interface'!$L$2),"")</f>
        <v/>
      </c>
    </row>
    <row r="18" spans="7:7">
      <c r="G18" t="s">
        <v>51</v>
      </c>
    </row>
  </sheetData>
  <mergeCells count="1">
    <mergeCell ref="A1:X1"/>
  </mergeCells>
  <conditionalFormatting sqref="I4:I15">
    <cfRule type="expression" dxfId="5" priority="11">
      <formula>IF(I4&gt;J4,TRUE,FALSE)</formula>
    </cfRule>
  </conditionalFormatting>
  <conditionalFormatting sqref="J4:J15">
    <cfRule type="expression" dxfId="4" priority="10">
      <formula>IF(J4&gt;I4,TRUE,FALSE)</formula>
    </cfRule>
  </conditionalFormatting>
  <conditionalFormatting sqref="Q4:Q15">
    <cfRule type="expression" dxfId="3" priority="9">
      <formula>IF(Q4&gt;U4,TRUE,FALSE)</formula>
    </cfRule>
  </conditionalFormatting>
  <conditionalFormatting sqref="R4:R15">
    <cfRule type="expression" dxfId="15" priority="8">
      <formula>IF(R4&gt;V4,TRUE,FALSE)</formula>
    </cfRule>
  </conditionalFormatting>
  <conditionalFormatting sqref="S4:S15">
    <cfRule type="expression" dxfId="14" priority="7">
      <formula>IF(S4&gt;W4,TRUE,FALSE)</formula>
    </cfRule>
  </conditionalFormatting>
  <conditionalFormatting sqref="T4:T15">
    <cfRule type="expression" dxfId="13" priority="6">
      <formula>IF(T4&gt;X4,TRUE,FALSE)</formula>
    </cfRule>
  </conditionalFormatting>
  <conditionalFormatting sqref="U4:U15">
    <cfRule type="expression" dxfId="2" priority="5">
      <formula>IF(Q4&lt;U4,TRUE,FALSE)</formula>
    </cfRule>
  </conditionalFormatting>
  <conditionalFormatting sqref="V4:V15">
    <cfRule type="expression" dxfId="12" priority="4">
      <formula>IF(R4&lt;V4,TRUE,FALSE)</formula>
    </cfRule>
  </conditionalFormatting>
  <conditionalFormatting sqref="W4:W15">
    <cfRule type="expression" dxfId="11" priority="3">
      <formula>IF(S4&lt;W4,TRUE,FALSE)</formula>
    </cfRule>
  </conditionalFormatting>
  <conditionalFormatting sqref="X4:X15">
    <cfRule type="expression" dxfId="10" priority="2">
      <formula>IF(T4&lt;X4,TRUE,FALSE)</formula>
    </cfRule>
  </conditionalFormatting>
  <conditionalFormatting sqref="C4:H15">
    <cfRule type="cellIs" dxfId="1" priority="1" operator="equal">
      <formula>$A$1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T169"/>
  <sheetViews>
    <sheetView topLeftCell="A3" zoomScaleNormal="100" workbookViewId="0">
      <pane ySplit="1" topLeftCell="A4" activePane="bottomLeft" state="frozen"/>
      <selection activeCell="A3" sqref="A3"/>
      <selection pane="bottomLeft" activeCell="I5" sqref="I5"/>
    </sheetView>
  </sheetViews>
  <sheetFormatPr defaultRowHeight="15"/>
  <cols>
    <col min="9" max="9" width="14.140625" customWidth="1"/>
    <col min="10" max="10" width="14.85546875" customWidth="1"/>
    <col min="11" max="11" width="13" customWidth="1"/>
    <col min="12" max="12" width="13.140625" customWidth="1"/>
    <col min="13" max="13" width="15" customWidth="1"/>
    <col min="14" max="14" width="11.85546875" customWidth="1"/>
    <col min="15" max="15" width="11.28515625" customWidth="1"/>
    <col min="16" max="17" width="9.140625" hidden="1" customWidth="1"/>
    <col min="18" max="18" width="14.140625" customWidth="1"/>
    <col min="19" max="19" width="22.7109375" style="49" customWidth="1"/>
  </cols>
  <sheetData>
    <row r="1" spans="1:20" hidden="1">
      <c r="A1" s="32" t="s">
        <v>273</v>
      </c>
      <c r="B1" s="32"/>
      <c r="C1" s="32"/>
      <c r="D1" s="32"/>
      <c r="E1" s="32"/>
      <c r="F1" s="32"/>
      <c r="G1" s="32"/>
      <c r="H1" s="32"/>
      <c r="I1" s="32"/>
      <c r="J1" s="32"/>
    </row>
    <row r="2" spans="1:20" hidden="1">
      <c r="A2" s="32" t="s">
        <v>52</v>
      </c>
      <c r="B2" s="32"/>
      <c r="C2" s="32"/>
      <c r="D2" s="32"/>
      <c r="E2" s="32"/>
      <c r="F2" s="32"/>
      <c r="G2" s="32"/>
      <c r="H2" s="32"/>
      <c r="I2" s="32"/>
      <c r="J2" s="32"/>
    </row>
    <row r="3" spans="1:20" ht="30" customHeight="1">
      <c r="A3" s="3" t="s">
        <v>21</v>
      </c>
      <c r="B3" s="3" t="s">
        <v>22</v>
      </c>
      <c r="C3" s="3" t="s">
        <v>23</v>
      </c>
      <c r="D3" s="3" t="s">
        <v>24</v>
      </c>
      <c r="E3" s="3" t="s">
        <v>25</v>
      </c>
      <c r="F3" s="3" t="s">
        <v>26</v>
      </c>
      <c r="G3" s="3" t="s">
        <v>27</v>
      </c>
      <c r="H3" s="3" t="s">
        <v>28</v>
      </c>
      <c r="I3" s="3" t="s">
        <v>42</v>
      </c>
      <c r="J3" s="3" t="s">
        <v>43</v>
      </c>
      <c r="K3" s="3" t="s">
        <v>53</v>
      </c>
      <c r="L3" s="3" t="s">
        <v>54</v>
      </c>
      <c r="M3" s="3" t="s">
        <v>55</v>
      </c>
      <c r="N3" s="3" t="s">
        <v>56</v>
      </c>
      <c r="O3" s="3" t="s">
        <v>57</v>
      </c>
      <c r="S3" s="57" t="s">
        <v>274</v>
      </c>
      <c r="T3" s="57"/>
    </row>
    <row r="4" spans="1:20" ht="15.75" thickBot="1">
      <c r="A4" s="33" t="s">
        <v>176</v>
      </c>
      <c r="B4" s="34">
        <v>1</v>
      </c>
      <c r="C4" s="34">
        <v>781</v>
      </c>
      <c r="D4" s="34">
        <v>5196</v>
      </c>
      <c r="E4" s="34">
        <v>422</v>
      </c>
      <c r="F4" s="34">
        <v>1625</v>
      </c>
      <c r="G4" s="34">
        <v>103</v>
      </c>
      <c r="H4" s="34">
        <v>1816</v>
      </c>
      <c r="I4" s="34"/>
      <c r="J4" s="34"/>
      <c r="K4" s="35">
        <f>Matches!I3</f>
        <v>131.90714250463219</v>
      </c>
      <c r="L4" s="35">
        <f>Matches!J3</f>
        <v>237.22115529511652</v>
      </c>
      <c r="M4" s="19" t="str">
        <f t="shared" ref="M4:M67" si="0">IF(ISBLANK(I4),"",IF(OR(AND(I4&gt;J4,K4&gt;L4),AND(I4&lt;J4,K4&lt;L4)),1,0))</f>
        <v/>
      </c>
      <c r="N4" s="36" t="str">
        <f t="shared" ref="N4:O8" si="1">IF(IFERROR(I4/K4,"")=0,"",IFERROR(I4/K4,""))</f>
        <v/>
      </c>
      <c r="O4" s="36" t="str">
        <f t="shared" si="1"/>
        <v/>
      </c>
      <c r="P4">
        <f>IF(ISBLANK(I4),IF(K4&gt;L4,1,0),IF(I4&gt;J4,1,0))</f>
        <v>0</v>
      </c>
      <c r="Q4">
        <f>1-P4</f>
        <v>1</v>
      </c>
      <c r="R4" s="50" t="s">
        <v>82</v>
      </c>
    </row>
    <row r="5" spans="1:20">
      <c r="A5" s="33" t="s">
        <v>177</v>
      </c>
      <c r="B5" s="34">
        <v>2</v>
      </c>
      <c r="C5" s="34">
        <v>4778</v>
      </c>
      <c r="D5" s="34">
        <v>357</v>
      </c>
      <c r="E5" s="34">
        <v>2607</v>
      </c>
      <c r="F5" s="34">
        <v>2444</v>
      </c>
      <c r="G5" s="34">
        <v>4499</v>
      </c>
      <c r="H5" s="34">
        <v>229</v>
      </c>
      <c r="I5" s="34"/>
      <c r="J5" s="34"/>
      <c r="K5" s="35">
        <f>Matches!I4</f>
        <v>208.8646376278395</v>
      </c>
      <c r="L5" s="35">
        <f>Matches!J4</f>
        <v>49.260613230726904</v>
      </c>
      <c r="M5" s="19" t="str">
        <f t="shared" si="0"/>
        <v/>
      </c>
      <c r="N5" s="36" t="str">
        <f t="shared" si="1"/>
        <v/>
      </c>
      <c r="O5" s="36" t="str">
        <f t="shared" si="1"/>
        <v/>
      </c>
      <c r="P5">
        <f t="shared" ref="P5:P68" si="2">IF(ISBLANK(I5),IF(K5&gt;L5,1,0),IF(I5&gt;J5,1,0))</f>
        <v>1</v>
      </c>
      <c r="Q5">
        <f t="shared" ref="Q5:Q68" si="3">1-P5</f>
        <v>0</v>
      </c>
      <c r="R5" s="49">
        <f>'Selection List'!A2</f>
        <v>0</v>
      </c>
      <c r="S5" s="51" t="s">
        <v>58</v>
      </c>
      <c r="T5" s="54" t="e">
        <f>AVERAGE(N4:N169)</f>
        <v>#DIV/0!</v>
      </c>
    </row>
    <row r="6" spans="1:20">
      <c r="A6" s="33" t="s">
        <v>178</v>
      </c>
      <c r="B6" s="34">
        <v>3</v>
      </c>
      <c r="C6" s="34">
        <v>4944</v>
      </c>
      <c r="D6" s="34">
        <v>51</v>
      </c>
      <c r="E6" s="34">
        <v>5123</v>
      </c>
      <c r="F6" s="34">
        <v>27</v>
      </c>
      <c r="G6" s="34">
        <v>3393</v>
      </c>
      <c r="H6" s="34">
        <v>4296</v>
      </c>
      <c r="I6" s="34"/>
      <c r="J6" s="34"/>
      <c r="K6" s="35">
        <f>Matches!I5</f>
        <v>149.30307023373354</v>
      </c>
      <c r="L6" s="35">
        <f>Matches!J5</f>
        <v>230.87461233253171</v>
      </c>
      <c r="M6" s="19" t="str">
        <f t="shared" si="0"/>
        <v/>
      </c>
      <c r="N6" s="36" t="str">
        <f t="shared" si="1"/>
        <v/>
      </c>
      <c r="O6" s="36" t="str">
        <f t="shared" si="1"/>
        <v/>
      </c>
      <c r="P6">
        <f t="shared" si="2"/>
        <v>0</v>
      </c>
      <c r="Q6">
        <f t="shared" si="3"/>
        <v>1</v>
      </c>
      <c r="R6" s="49">
        <f>'Selection List'!A3</f>
        <v>0</v>
      </c>
      <c r="S6" s="52" t="s">
        <v>59</v>
      </c>
      <c r="T6" s="55" t="e">
        <f>AVERAGE(O4:O169)</f>
        <v>#DIV/0!</v>
      </c>
    </row>
    <row r="7" spans="1:20">
      <c r="A7" s="33" t="s">
        <v>179</v>
      </c>
      <c r="B7" s="34">
        <v>4</v>
      </c>
      <c r="C7" s="34">
        <v>2590</v>
      </c>
      <c r="D7" s="34">
        <v>2502</v>
      </c>
      <c r="E7" s="34">
        <v>175</v>
      </c>
      <c r="F7" s="34">
        <v>2158</v>
      </c>
      <c r="G7" s="34">
        <v>5134</v>
      </c>
      <c r="H7" s="34">
        <v>1086</v>
      </c>
      <c r="I7" s="34"/>
      <c r="J7" s="34"/>
      <c r="K7" s="35">
        <f>Matches!I6</f>
        <v>218.78139129976941</v>
      </c>
      <c r="L7" s="35">
        <f>Matches!J6</f>
        <v>111.43334826734934</v>
      </c>
      <c r="M7" s="19" t="str">
        <f t="shared" si="0"/>
        <v/>
      </c>
      <c r="N7" s="36" t="str">
        <f t="shared" si="1"/>
        <v/>
      </c>
      <c r="O7" s="36" t="str">
        <f t="shared" si="1"/>
        <v/>
      </c>
      <c r="P7">
        <f t="shared" si="2"/>
        <v>1</v>
      </c>
      <c r="Q7">
        <f t="shared" si="3"/>
        <v>0</v>
      </c>
      <c r="R7" s="49">
        <f>'Selection List'!A4</f>
        <v>0</v>
      </c>
      <c r="S7" s="52" t="s">
        <v>61</v>
      </c>
      <c r="T7" s="55" t="e">
        <f>AVERAGE(N4:O169)</f>
        <v>#DIV/0!</v>
      </c>
    </row>
    <row r="8" spans="1:20" ht="15.75" thickBot="1">
      <c r="A8" s="33" t="s">
        <v>180</v>
      </c>
      <c r="B8" s="34">
        <v>5</v>
      </c>
      <c r="C8" s="34">
        <v>2500</v>
      </c>
      <c r="D8" s="34">
        <v>1671</v>
      </c>
      <c r="E8" s="34">
        <v>2056</v>
      </c>
      <c r="F8" s="34">
        <v>3959</v>
      </c>
      <c r="G8" s="34">
        <v>3620</v>
      </c>
      <c r="H8" s="34">
        <v>195</v>
      </c>
      <c r="I8" s="34"/>
      <c r="J8" s="34"/>
      <c r="K8" s="35">
        <f>Matches!I7</f>
        <v>218.21520058848989</v>
      </c>
      <c r="L8" s="35">
        <f>Matches!J7</f>
        <v>211.37648146079749</v>
      </c>
      <c r="M8" s="19" t="str">
        <f t="shared" si="0"/>
        <v/>
      </c>
      <c r="N8" s="36" t="str">
        <f>IF(IFERROR(I8/K8,"")=0,"",IFERROR(I8/K8,""))</f>
        <v/>
      </c>
      <c r="O8" s="36" t="str">
        <f t="shared" si="1"/>
        <v/>
      </c>
      <c r="P8">
        <f t="shared" si="2"/>
        <v>1</v>
      </c>
      <c r="Q8">
        <f t="shared" si="3"/>
        <v>0</v>
      </c>
      <c r="R8" s="49">
        <f>'Selection List'!A5</f>
        <v>0</v>
      </c>
      <c r="S8" s="53" t="s">
        <v>60</v>
      </c>
      <c r="T8" s="37" t="e">
        <f>SUM(M4:M169)/COUNT(M4:M169)</f>
        <v>#DIV/0!</v>
      </c>
    </row>
    <row r="9" spans="1:20" ht="15.75" thickBot="1">
      <c r="A9" s="33" t="s">
        <v>181</v>
      </c>
      <c r="B9" s="34">
        <v>6</v>
      </c>
      <c r="C9" s="34">
        <v>1089</v>
      </c>
      <c r="D9" s="34">
        <v>4946</v>
      </c>
      <c r="E9" s="34">
        <v>4013</v>
      </c>
      <c r="F9" s="34">
        <v>5299</v>
      </c>
      <c r="G9" s="34">
        <v>4707</v>
      </c>
      <c r="H9" s="34">
        <v>2202</v>
      </c>
      <c r="I9" s="34"/>
      <c r="J9" s="34"/>
      <c r="K9" s="35">
        <f>Matches!I8</f>
        <v>149.78319696181859</v>
      </c>
      <c r="L9" s="35">
        <f>Matches!J8</f>
        <v>87.984658489054794</v>
      </c>
      <c r="M9" s="19" t="str">
        <f t="shared" si="0"/>
        <v/>
      </c>
      <c r="N9" s="36" t="str">
        <f t="shared" ref="N9:N20" si="4">IF(IFERROR(I9/K9,"")=0,"",IFERROR(I9/K9,""))</f>
        <v/>
      </c>
      <c r="O9" s="36" t="str">
        <f t="shared" ref="O9:O20" si="5">IF(IFERROR(J9/L9,"")=0,"",IFERROR(J9/L9,""))</f>
        <v/>
      </c>
      <c r="P9">
        <f t="shared" si="2"/>
        <v>1</v>
      </c>
      <c r="Q9">
        <f t="shared" si="3"/>
        <v>0</v>
      </c>
      <c r="R9" s="49">
        <f>'Selection List'!A6</f>
        <v>0</v>
      </c>
    </row>
    <row r="10" spans="1:20">
      <c r="A10" s="33" t="s">
        <v>182</v>
      </c>
      <c r="B10" s="34">
        <v>7</v>
      </c>
      <c r="C10" s="34">
        <v>2626</v>
      </c>
      <c r="D10" s="34">
        <v>2959</v>
      </c>
      <c r="E10" s="34">
        <v>5019</v>
      </c>
      <c r="F10" s="34">
        <v>5041</v>
      </c>
      <c r="G10" s="34">
        <v>457</v>
      </c>
      <c r="H10" s="34">
        <v>20</v>
      </c>
      <c r="I10" s="34"/>
      <c r="J10" s="34"/>
      <c r="K10" s="35">
        <f>Matches!I9</f>
        <v>119.81800563744059</v>
      </c>
      <c r="L10" s="35">
        <f>Matches!J9</f>
        <v>135.374409644743</v>
      </c>
      <c r="M10" s="19" t="str">
        <f t="shared" si="0"/>
        <v/>
      </c>
      <c r="N10" s="36" t="str">
        <f t="shared" si="4"/>
        <v/>
      </c>
      <c r="O10" s="36" t="str">
        <f t="shared" si="5"/>
        <v/>
      </c>
      <c r="P10">
        <f t="shared" si="2"/>
        <v>0</v>
      </c>
      <c r="Q10">
        <f t="shared" si="3"/>
        <v>1</v>
      </c>
      <c r="R10" s="49">
        <f>'Selection List'!A7</f>
        <v>0</v>
      </c>
      <c r="S10" s="51" t="s">
        <v>62</v>
      </c>
      <c r="T10" s="38">
        <f>MAX(I4:J169)</f>
        <v>0</v>
      </c>
    </row>
    <row r="11" spans="1:20">
      <c r="A11" s="33" t="s">
        <v>183</v>
      </c>
      <c r="B11" s="34">
        <v>8</v>
      </c>
      <c r="C11" s="34">
        <v>1538</v>
      </c>
      <c r="D11" s="34">
        <v>4914</v>
      </c>
      <c r="E11" s="34">
        <v>4911</v>
      </c>
      <c r="F11" s="34">
        <v>2175</v>
      </c>
      <c r="G11" s="34">
        <v>4531</v>
      </c>
      <c r="H11" s="34">
        <v>2137</v>
      </c>
      <c r="I11" s="34"/>
      <c r="J11" s="34"/>
      <c r="K11" s="35">
        <f>Matches!I10</f>
        <v>236.77278274825369</v>
      </c>
      <c r="L11" s="35">
        <f>Matches!J10</f>
        <v>196.27247900067249</v>
      </c>
      <c r="M11" s="19" t="str">
        <f t="shared" si="0"/>
        <v/>
      </c>
      <c r="N11" s="36" t="str">
        <f t="shared" si="4"/>
        <v/>
      </c>
      <c r="O11" s="36" t="str">
        <f t="shared" si="5"/>
        <v/>
      </c>
      <c r="P11">
        <f t="shared" si="2"/>
        <v>1</v>
      </c>
      <c r="Q11">
        <f t="shared" si="3"/>
        <v>0</v>
      </c>
      <c r="R11" s="49">
        <f>'Selection List'!A8</f>
        <v>0</v>
      </c>
      <c r="S11" s="52" t="s">
        <v>63</v>
      </c>
      <c r="T11" s="39">
        <f>MIN(I4:J169)</f>
        <v>0</v>
      </c>
    </row>
    <row r="12" spans="1:20">
      <c r="A12" s="33" t="s">
        <v>184</v>
      </c>
      <c r="B12" s="34">
        <v>9</v>
      </c>
      <c r="C12" s="34">
        <v>3616</v>
      </c>
      <c r="D12" s="34">
        <v>2198</v>
      </c>
      <c r="E12" s="34">
        <v>1519</v>
      </c>
      <c r="F12" s="34">
        <v>1939</v>
      </c>
      <c r="G12" s="34">
        <v>1918</v>
      </c>
      <c r="H12" s="34">
        <v>5030</v>
      </c>
      <c r="I12" s="34"/>
      <c r="J12" s="34"/>
      <c r="K12" s="35">
        <f>Matches!I11</f>
        <v>145.8569235678417</v>
      </c>
      <c r="L12" s="35">
        <f>Matches!J11</f>
        <v>196.0465145108173</v>
      </c>
      <c r="M12" s="19" t="str">
        <f t="shared" si="0"/>
        <v/>
      </c>
      <c r="N12" s="36" t="str">
        <f t="shared" si="4"/>
        <v/>
      </c>
      <c r="O12" s="36" t="str">
        <f t="shared" si="5"/>
        <v/>
      </c>
      <c r="P12">
        <f t="shared" si="2"/>
        <v>0</v>
      </c>
      <c r="Q12">
        <f t="shared" si="3"/>
        <v>1</v>
      </c>
      <c r="R12" s="49">
        <f>'Selection List'!A9</f>
        <v>0</v>
      </c>
      <c r="S12" s="52" t="s">
        <v>64</v>
      </c>
      <c r="T12" s="39" t="e">
        <f>AVERAGE(I4:J169)</f>
        <v>#DIV/0!</v>
      </c>
    </row>
    <row r="13" spans="1:20">
      <c r="A13" s="33" t="s">
        <v>185</v>
      </c>
      <c r="B13" s="34">
        <v>10</v>
      </c>
      <c r="C13" s="34">
        <v>4950</v>
      </c>
      <c r="D13" s="34">
        <v>4925</v>
      </c>
      <c r="E13" s="34">
        <v>1662</v>
      </c>
      <c r="F13" s="34">
        <v>2655</v>
      </c>
      <c r="G13" s="34">
        <v>503</v>
      </c>
      <c r="H13" s="34">
        <v>4933</v>
      </c>
      <c r="I13" s="34"/>
      <c r="J13" s="34"/>
      <c r="K13" s="35">
        <f>Matches!I12</f>
        <v>72.404437676700979</v>
      </c>
      <c r="L13" s="35">
        <f>Matches!J12</f>
        <v>132.46459500671079</v>
      </c>
      <c r="M13" s="19" t="str">
        <f t="shared" si="0"/>
        <v/>
      </c>
      <c r="N13" s="36" t="str">
        <f t="shared" si="4"/>
        <v/>
      </c>
      <c r="O13" s="36" t="str">
        <f t="shared" si="5"/>
        <v/>
      </c>
      <c r="P13">
        <f t="shared" si="2"/>
        <v>0</v>
      </c>
      <c r="Q13">
        <f t="shared" si="3"/>
        <v>1</v>
      </c>
      <c r="R13" s="49">
        <f>'Selection List'!A10</f>
        <v>0</v>
      </c>
      <c r="S13" s="52" t="s">
        <v>65</v>
      </c>
      <c r="T13" s="39" t="e">
        <f>MEDIAN(I4:J169)</f>
        <v>#NUM!</v>
      </c>
    </row>
    <row r="14" spans="1:20" ht="15.75" thickBot="1">
      <c r="A14" s="33" t="s">
        <v>186</v>
      </c>
      <c r="B14" s="34">
        <v>11</v>
      </c>
      <c r="C14" s="34">
        <v>2485</v>
      </c>
      <c r="D14" s="34">
        <v>639</v>
      </c>
      <c r="E14" s="34">
        <v>2834</v>
      </c>
      <c r="F14" s="34">
        <v>4077</v>
      </c>
      <c r="G14" s="34">
        <v>4265</v>
      </c>
      <c r="H14" s="34">
        <v>5288</v>
      </c>
      <c r="I14" s="34"/>
      <c r="J14" s="34"/>
      <c r="K14" s="35">
        <f>Matches!I13</f>
        <v>239.23613541740491</v>
      </c>
      <c r="L14" s="35">
        <f>Matches!J13</f>
        <v>151.53861566900019</v>
      </c>
      <c r="M14" s="19" t="str">
        <f t="shared" si="0"/>
        <v/>
      </c>
      <c r="N14" s="36" t="str">
        <f t="shared" si="4"/>
        <v/>
      </c>
      <c r="O14" s="36" t="str">
        <f t="shared" si="5"/>
        <v/>
      </c>
      <c r="P14">
        <f t="shared" si="2"/>
        <v>1</v>
      </c>
      <c r="Q14">
        <f t="shared" si="3"/>
        <v>0</v>
      </c>
      <c r="R14" s="49">
        <f>'Selection List'!A11</f>
        <v>0</v>
      </c>
      <c r="S14" s="53" t="s">
        <v>66</v>
      </c>
      <c r="T14" s="40" t="e">
        <f>STDEV(I4:J169)</f>
        <v>#DIV/0!</v>
      </c>
    </row>
    <row r="15" spans="1:20">
      <c r="A15" s="33" t="s">
        <v>187</v>
      </c>
      <c r="B15" s="34">
        <v>12</v>
      </c>
      <c r="C15" s="34">
        <v>329</v>
      </c>
      <c r="D15" s="34">
        <v>5006</v>
      </c>
      <c r="E15" s="34">
        <v>484</v>
      </c>
      <c r="F15" s="34">
        <v>3318</v>
      </c>
      <c r="G15" s="34">
        <v>4547</v>
      </c>
      <c r="H15" s="34">
        <v>2067</v>
      </c>
      <c r="I15" s="34"/>
      <c r="J15" s="34"/>
      <c r="K15" s="35">
        <f>Matches!I14</f>
        <v>148.18144765503871</v>
      </c>
      <c r="L15" s="35">
        <f>Matches!J14</f>
        <v>159.28610772480269</v>
      </c>
      <c r="M15" s="19" t="str">
        <f t="shared" si="0"/>
        <v/>
      </c>
      <c r="N15" s="36" t="str">
        <f t="shared" si="4"/>
        <v/>
      </c>
      <c r="O15" s="36" t="str">
        <f t="shared" si="5"/>
        <v/>
      </c>
      <c r="P15">
        <f t="shared" si="2"/>
        <v>0</v>
      </c>
      <c r="Q15">
        <f t="shared" si="3"/>
        <v>1</v>
      </c>
      <c r="R15" s="49">
        <f>'Selection List'!A12</f>
        <v>0</v>
      </c>
    </row>
    <row r="16" spans="1:20">
      <c r="A16" s="33" t="s">
        <v>188</v>
      </c>
      <c r="B16" s="34">
        <v>13</v>
      </c>
      <c r="C16" s="34">
        <v>3492</v>
      </c>
      <c r="D16" s="34">
        <v>3158</v>
      </c>
      <c r="E16" s="34">
        <v>3997</v>
      </c>
      <c r="F16" s="34">
        <v>1540</v>
      </c>
      <c r="G16" s="34">
        <v>527</v>
      </c>
      <c r="H16" s="34">
        <v>2180</v>
      </c>
      <c r="I16" s="34"/>
      <c r="J16" s="34"/>
      <c r="K16" s="35">
        <f>Matches!I15</f>
        <v>111.4872061458548</v>
      </c>
      <c r="L16" s="35">
        <f>Matches!J15</f>
        <v>159.63638003250571</v>
      </c>
      <c r="M16" s="19" t="str">
        <f t="shared" si="0"/>
        <v/>
      </c>
      <c r="N16" s="36" t="str">
        <f t="shared" si="4"/>
        <v/>
      </c>
      <c r="O16" s="36" t="str">
        <f t="shared" si="5"/>
        <v/>
      </c>
      <c r="P16">
        <f t="shared" si="2"/>
        <v>0</v>
      </c>
      <c r="Q16">
        <f t="shared" si="3"/>
        <v>1</v>
      </c>
      <c r="R16" s="49">
        <f>'Selection List'!A13</f>
        <v>0</v>
      </c>
    </row>
    <row r="17" spans="1:18">
      <c r="A17" s="33" t="s">
        <v>189</v>
      </c>
      <c r="B17" s="34">
        <v>14</v>
      </c>
      <c r="C17" s="34">
        <v>33</v>
      </c>
      <c r="D17" s="34">
        <v>2557</v>
      </c>
      <c r="E17" s="34">
        <v>2576</v>
      </c>
      <c r="F17" s="34">
        <v>319</v>
      </c>
      <c r="G17" s="34">
        <v>4930</v>
      </c>
      <c r="H17" s="34">
        <v>2996</v>
      </c>
      <c r="I17" s="34"/>
      <c r="J17" s="34"/>
      <c r="K17" s="35">
        <f>Matches!I16</f>
        <v>181.9339590032227</v>
      </c>
      <c r="L17" s="35">
        <f>Matches!J16</f>
        <v>170.30820441428318</v>
      </c>
      <c r="M17" s="19" t="str">
        <f t="shared" si="0"/>
        <v/>
      </c>
      <c r="N17" s="36" t="str">
        <f t="shared" si="4"/>
        <v/>
      </c>
      <c r="O17" s="36" t="str">
        <f t="shared" si="5"/>
        <v/>
      </c>
      <c r="P17">
        <f t="shared" si="2"/>
        <v>1</v>
      </c>
      <c r="Q17">
        <f t="shared" si="3"/>
        <v>0</v>
      </c>
      <c r="R17" s="49">
        <f>'Selection List'!A14</f>
        <v>0</v>
      </c>
    </row>
    <row r="18" spans="1:18">
      <c r="A18" s="33" t="s">
        <v>190</v>
      </c>
      <c r="B18" s="34">
        <v>15</v>
      </c>
      <c r="C18" s="34">
        <v>932</v>
      </c>
      <c r="D18" s="34">
        <v>2907</v>
      </c>
      <c r="E18" s="34">
        <v>3525</v>
      </c>
      <c r="F18" s="34">
        <v>2978</v>
      </c>
      <c r="G18" s="34">
        <v>4010</v>
      </c>
      <c r="H18" s="34">
        <v>548</v>
      </c>
      <c r="I18" s="34"/>
      <c r="J18" s="34"/>
      <c r="K18" s="35">
        <f>Matches!I17</f>
        <v>188.51495747680801</v>
      </c>
      <c r="L18" s="35">
        <f>Matches!J17</f>
        <v>84.951925947545305</v>
      </c>
      <c r="M18" s="19" t="str">
        <f t="shared" si="0"/>
        <v/>
      </c>
      <c r="N18" s="36" t="str">
        <f t="shared" si="4"/>
        <v/>
      </c>
      <c r="O18" s="36" t="str">
        <f t="shared" si="5"/>
        <v/>
      </c>
      <c r="P18">
        <f t="shared" si="2"/>
        <v>1</v>
      </c>
      <c r="Q18">
        <f t="shared" si="3"/>
        <v>0</v>
      </c>
      <c r="R18" s="49">
        <f>'Selection List'!A15</f>
        <v>0</v>
      </c>
    </row>
    <row r="19" spans="1:18">
      <c r="A19" s="33" t="s">
        <v>191</v>
      </c>
      <c r="B19" s="34">
        <v>16</v>
      </c>
      <c r="C19" s="34">
        <v>3211</v>
      </c>
      <c r="D19" s="34">
        <v>900</v>
      </c>
      <c r="E19" s="34">
        <v>3467</v>
      </c>
      <c r="F19" s="34">
        <v>334</v>
      </c>
      <c r="G19" s="34">
        <v>399</v>
      </c>
      <c r="H19" s="34">
        <v>1477</v>
      </c>
      <c r="I19" s="34"/>
      <c r="J19" s="34"/>
      <c r="K19" s="35">
        <f>Matches!I18</f>
        <v>190.64030668782621</v>
      </c>
      <c r="L19" s="35">
        <f>Matches!J18</f>
        <v>250.9115464375688</v>
      </c>
      <c r="M19" s="19" t="str">
        <f t="shared" si="0"/>
        <v/>
      </c>
      <c r="N19" s="36" t="str">
        <f t="shared" si="4"/>
        <v/>
      </c>
      <c r="O19" s="36" t="str">
        <f t="shared" si="5"/>
        <v/>
      </c>
      <c r="P19">
        <f t="shared" si="2"/>
        <v>0</v>
      </c>
      <c r="Q19">
        <f t="shared" si="3"/>
        <v>1</v>
      </c>
      <c r="R19" s="49">
        <f>'Selection List'!A16</f>
        <v>0</v>
      </c>
    </row>
    <row r="20" spans="1:18">
      <c r="A20" s="33" t="s">
        <v>192</v>
      </c>
      <c r="B20" s="34">
        <v>17</v>
      </c>
      <c r="C20" s="34">
        <v>2341</v>
      </c>
      <c r="D20" s="34">
        <v>3354</v>
      </c>
      <c r="E20" s="34">
        <v>4499</v>
      </c>
      <c r="F20" s="34">
        <v>4583</v>
      </c>
      <c r="G20" s="34">
        <v>378</v>
      </c>
      <c r="H20" s="34">
        <v>51</v>
      </c>
      <c r="I20" s="34"/>
      <c r="J20" s="34"/>
      <c r="K20" s="35">
        <f>Matches!I19</f>
        <v>91.190742878137002</v>
      </c>
      <c r="L20" s="35">
        <f>Matches!J19</f>
        <v>160.30767232423551</v>
      </c>
      <c r="M20" s="19" t="str">
        <f t="shared" si="0"/>
        <v/>
      </c>
      <c r="N20" s="36" t="str">
        <f t="shared" si="4"/>
        <v/>
      </c>
      <c r="O20" s="36" t="str">
        <f t="shared" si="5"/>
        <v/>
      </c>
      <c r="P20">
        <f t="shared" si="2"/>
        <v>0</v>
      </c>
      <c r="Q20">
        <f t="shared" si="3"/>
        <v>1</v>
      </c>
      <c r="R20" s="49">
        <f>'Selection List'!A17</f>
        <v>0</v>
      </c>
    </row>
    <row r="21" spans="1:18">
      <c r="A21" s="33" t="s">
        <v>193</v>
      </c>
      <c r="B21" s="34">
        <v>18</v>
      </c>
      <c r="C21" s="34">
        <v>2444</v>
      </c>
      <c r="D21" s="34">
        <v>4531</v>
      </c>
      <c r="E21" s="34">
        <v>2959</v>
      </c>
      <c r="F21" s="34">
        <v>5030</v>
      </c>
      <c r="G21" s="34">
        <v>2056</v>
      </c>
      <c r="H21" s="34">
        <v>4296</v>
      </c>
      <c r="I21" s="34"/>
      <c r="J21" s="34"/>
      <c r="K21" s="35">
        <f>Matches!I20</f>
        <v>115.97398736462659</v>
      </c>
      <c r="L21" s="35">
        <f>Matches!J20</f>
        <v>199.9774058226545</v>
      </c>
      <c r="M21" s="19" t="str">
        <f t="shared" si="0"/>
        <v/>
      </c>
      <c r="N21" s="36" t="str">
        <f t="shared" ref="N21:N84" si="6">IF(IFERROR(I21/K21,"")=0,"",IFERROR(I21/K21,""))</f>
        <v/>
      </c>
      <c r="O21" s="36" t="str">
        <f t="shared" ref="O21:O84" si="7">IF(IFERROR(J21/L21,"")=0,"",IFERROR(J21/L21,""))</f>
        <v/>
      </c>
      <c r="P21">
        <f t="shared" si="2"/>
        <v>0</v>
      </c>
      <c r="Q21">
        <f t="shared" si="3"/>
        <v>1</v>
      </c>
      <c r="R21" s="49">
        <f>'Selection List'!A18</f>
        <v>0</v>
      </c>
    </row>
    <row r="22" spans="1:18">
      <c r="A22" s="33" t="s">
        <v>194</v>
      </c>
      <c r="B22" s="34">
        <v>19</v>
      </c>
      <c r="C22" s="34">
        <v>5134</v>
      </c>
      <c r="D22" s="34">
        <v>1671</v>
      </c>
      <c r="E22" s="34">
        <v>4265</v>
      </c>
      <c r="F22" s="34">
        <v>1538</v>
      </c>
      <c r="G22" s="34">
        <v>503</v>
      </c>
      <c r="H22" s="34">
        <v>5196</v>
      </c>
      <c r="I22" s="34"/>
      <c r="J22" s="34"/>
      <c r="K22" s="35">
        <f>Matches!I21</f>
        <v>143.78942842463164</v>
      </c>
      <c r="L22" s="35">
        <f>Matches!J21</f>
        <v>179.60375447616821</v>
      </c>
      <c r="M22" s="19" t="str">
        <f t="shared" si="0"/>
        <v/>
      </c>
      <c r="N22" s="36" t="str">
        <f t="shared" si="6"/>
        <v/>
      </c>
      <c r="O22" s="36" t="str">
        <f t="shared" si="7"/>
        <v/>
      </c>
      <c r="P22">
        <f t="shared" si="2"/>
        <v>0</v>
      </c>
      <c r="Q22">
        <f t="shared" si="3"/>
        <v>1</v>
      </c>
      <c r="R22" s="49">
        <f>'Selection List'!A19</f>
        <v>0</v>
      </c>
    </row>
    <row r="23" spans="1:18">
      <c r="A23" s="33" t="s">
        <v>195</v>
      </c>
      <c r="B23" s="34">
        <v>20</v>
      </c>
      <c r="C23" s="34">
        <v>422</v>
      </c>
      <c r="D23" s="34">
        <v>2500</v>
      </c>
      <c r="E23" s="34">
        <v>3393</v>
      </c>
      <c r="F23" s="34">
        <v>4547</v>
      </c>
      <c r="G23" s="34">
        <v>5299</v>
      </c>
      <c r="H23" s="34">
        <v>457</v>
      </c>
      <c r="I23" s="34"/>
      <c r="J23" s="34"/>
      <c r="K23" s="35">
        <f>Matches!I22</f>
        <v>128.8089883284145</v>
      </c>
      <c r="L23" s="35">
        <f>Matches!J22</f>
        <v>99.850817951651194</v>
      </c>
      <c r="M23" s="19" t="str">
        <f t="shared" si="0"/>
        <v/>
      </c>
      <c r="N23" s="36" t="str">
        <f t="shared" si="6"/>
        <v/>
      </c>
      <c r="O23" s="36" t="str">
        <f t="shared" si="7"/>
        <v/>
      </c>
      <c r="P23">
        <f t="shared" si="2"/>
        <v>1</v>
      </c>
      <c r="Q23">
        <f t="shared" si="3"/>
        <v>0</v>
      </c>
      <c r="R23" s="49">
        <f>'Selection List'!A20</f>
        <v>0</v>
      </c>
    </row>
    <row r="24" spans="1:18">
      <c r="A24" s="33" t="s">
        <v>196</v>
      </c>
      <c r="B24" s="34">
        <v>21</v>
      </c>
      <c r="C24" s="34">
        <v>1086</v>
      </c>
      <c r="D24" s="34">
        <v>329</v>
      </c>
      <c r="E24" s="34">
        <v>195</v>
      </c>
      <c r="F24" s="34">
        <v>1519</v>
      </c>
      <c r="G24" s="34">
        <v>2834</v>
      </c>
      <c r="H24" s="34">
        <v>5123</v>
      </c>
      <c r="I24" s="34"/>
      <c r="J24" s="34"/>
      <c r="K24" s="35">
        <f>Matches!I23</f>
        <v>205.4198193736471</v>
      </c>
      <c r="L24" s="35">
        <f>Matches!J23</f>
        <v>160.06328526546295</v>
      </c>
      <c r="M24" s="19" t="str">
        <f t="shared" si="0"/>
        <v/>
      </c>
      <c r="N24" s="36" t="str">
        <f t="shared" si="6"/>
        <v/>
      </c>
      <c r="O24" s="36" t="str">
        <f t="shared" si="7"/>
        <v/>
      </c>
      <c r="P24">
        <f t="shared" si="2"/>
        <v>1</v>
      </c>
      <c r="Q24">
        <f t="shared" si="3"/>
        <v>0</v>
      </c>
      <c r="R24" s="49">
        <f>'Selection List'!A21</f>
        <v>0</v>
      </c>
    </row>
    <row r="25" spans="1:18">
      <c r="A25" s="33" t="s">
        <v>197</v>
      </c>
      <c r="B25" s="34">
        <v>22</v>
      </c>
      <c r="C25" s="34">
        <v>4914</v>
      </c>
      <c r="D25" s="34">
        <v>3616</v>
      </c>
      <c r="E25" s="34">
        <v>2607</v>
      </c>
      <c r="F25" s="34">
        <v>3158</v>
      </c>
      <c r="G25" s="34">
        <v>33</v>
      </c>
      <c r="H25" s="34">
        <v>2626</v>
      </c>
      <c r="I25" s="34"/>
      <c r="J25" s="34"/>
      <c r="K25" s="35">
        <f>Matches!I24</f>
        <v>171.37542987813077</v>
      </c>
      <c r="L25" s="35">
        <f>Matches!J24</f>
        <v>186.02805431281689</v>
      </c>
      <c r="M25" s="19" t="str">
        <f t="shared" si="0"/>
        <v/>
      </c>
      <c r="N25" s="36" t="str">
        <f t="shared" si="6"/>
        <v/>
      </c>
      <c r="O25" s="36" t="str">
        <f t="shared" si="7"/>
        <v/>
      </c>
      <c r="P25">
        <f t="shared" si="2"/>
        <v>0</v>
      </c>
      <c r="Q25">
        <f t="shared" si="3"/>
        <v>1</v>
      </c>
      <c r="R25" s="49">
        <f>'Selection List'!A22</f>
        <v>0</v>
      </c>
    </row>
    <row r="26" spans="1:18">
      <c r="A26" s="33" t="s">
        <v>198</v>
      </c>
      <c r="B26" s="34">
        <v>23</v>
      </c>
      <c r="C26" s="34">
        <v>4778</v>
      </c>
      <c r="D26" s="34">
        <v>527</v>
      </c>
      <c r="E26" s="34">
        <v>20</v>
      </c>
      <c r="F26" s="34">
        <v>4013</v>
      </c>
      <c r="G26" s="34">
        <v>781</v>
      </c>
      <c r="H26" s="34">
        <v>2175</v>
      </c>
      <c r="I26" s="34"/>
      <c r="J26" s="34"/>
      <c r="K26" s="35">
        <f>Matches!I25</f>
        <v>139.42254825544541</v>
      </c>
      <c r="L26" s="35">
        <f>Matches!J25</f>
        <v>194.62211287007477</v>
      </c>
      <c r="M26" s="19" t="str">
        <f t="shared" si="0"/>
        <v/>
      </c>
      <c r="N26" s="36" t="str">
        <f t="shared" si="6"/>
        <v/>
      </c>
      <c r="O26" s="36" t="str">
        <f t="shared" si="7"/>
        <v/>
      </c>
      <c r="P26">
        <f t="shared" si="2"/>
        <v>0</v>
      </c>
      <c r="Q26">
        <f t="shared" si="3"/>
        <v>1</v>
      </c>
      <c r="R26" s="49">
        <f>'Selection List'!A23</f>
        <v>0</v>
      </c>
    </row>
    <row r="27" spans="1:18">
      <c r="A27" s="33" t="s">
        <v>199</v>
      </c>
      <c r="B27" s="34">
        <v>24</v>
      </c>
      <c r="C27" s="34">
        <v>5041</v>
      </c>
      <c r="D27" s="34">
        <v>639</v>
      </c>
      <c r="E27" s="34">
        <v>4930</v>
      </c>
      <c r="F27" s="34">
        <v>2655</v>
      </c>
      <c r="G27" s="34">
        <v>4944</v>
      </c>
      <c r="H27" s="34">
        <v>3997</v>
      </c>
      <c r="I27" s="34"/>
      <c r="J27" s="34"/>
      <c r="K27" s="35">
        <f>Matches!I26</f>
        <v>144.414488455758</v>
      </c>
      <c r="L27" s="35">
        <f>Matches!J26</f>
        <v>130.33448094337228</v>
      </c>
      <c r="M27" s="19" t="str">
        <f t="shared" si="0"/>
        <v/>
      </c>
      <c r="N27" s="36" t="str">
        <f t="shared" si="6"/>
        <v/>
      </c>
      <c r="O27" s="36" t="str">
        <f t="shared" si="7"/>
        <v/>
      </c>
      <c r="P27">
        <f t="shared" si="2"/>
        <v>1</v>
      </c>
      <c r="Q27">
        <f t="shared" si="3"/>
        <v>0</v>
      </c>
      <c r="R27" s="49">
        <f>'Selection List'!A24</f>
        <v>0</v>
      </c>
    </row>
    <row r="28" spans="1:18">
      <c r="A28" s="33" t="s">
        <v>200</v>
      </c>
      <c r="B28" s="34">
        <v>25</v>
      </c>
      <c r="C28" s="34">
        <v>1918</v>
      </c>
      <c r="D28" s="34">
        <v>5019</v>
      </c>
      <c r="E28" s="34">
        <v>2180</v>
      </c>
      <c r="F28" s="34">
        <v>4010</v>
      </c>
      <c r="G28" s="34">
        <v>399</v>
      </c>
      <c r="H28" s="34">
        <v>4925</v>
      </c>
      <c r="I28" s="34"/>
      <c r="J28" s="34"/>
      <c r="K28" s="35">
        <f>Matches!I27</f>
        <v>194.75608533509131</v>
      </c>
      <c r="L28" s="35">
        <f>Matches!J27</f>
        <v>100.5093668321385</v>
      </c>
      <c r="M28" s="19" t="str">
        <f t="shared" si="0"/>
        <v/>
      </c>
      <c r="N28" s="36" t="str">
        <f t="shared" si="6"/>
        <v/>
      </c>
      <c r="O28" s="36" t="str">
        <f t="shared" si="7"/>
        <v/>
      </c>
      <c r="P28">
        <f t="shared" si="2"/>
        <v>1</v>
      </c>
      <c r="Q28">
        <f t="shared" si="3"/>
        <v>0</v>
      </c>
      <c r="R28" s="49">
        <f>'Selection List'!A25</f>
        <v>0</v>
      </c>
    </row>
    <row r="29" spans="1:18">
      <c r="A29" s="33" t="s">
        <v>201</v>
      </c>
      <c r="B29" s="34">
        <v>27</v>
      </c>
      <c r="C29" s="34">
        <v>548</v>
      </c>
      <c r="D29" s="34">
        <v>27</v>
      </c>
      <c r="E29" s="34">
        <v>1477</v>
      </c>
      <c r="F29" s="34">
        <v>3318</v>
      </c>
      <c r="G29" s="34">
        <v>175</v>
      </c>
      <c r="H29" s="34">
        <v>4707</v>
      </c>
      <c r="I29" s="34"/>
      <c r="J29" s="34"/>
      <c r="K29" s="35">
        <f>Matches!I28</f>
        <v>281.13754086601398</v>
      </c>
      <c r="L29" s="35">
        <f>Matches!J28</f>
        <v>152.93479614406189</v>
      </c>
      <c r="M29" s="19" t="str">
        <f t="shared" si="0"/>
        <v/>
      </c>
      <c r="N29" s="36" t="str">
        <f t="shared" si="6"/>
        <v/>
      </c>
      <c r="O29" s="36" t="str">
        <f t="shared" si="7"/>
        <v/>
      </c>
      <c r="P29">
        <f t="shared" si="2"/>
        <v>1</v>
      </c>
      <c r="Q29">
        <f t="shared" si="3"/>
        <v>0</v>
      </c>
      <c r="R29" s="49">
        <f>'Selection List'!A26</f>
        <v>0</v>
      </c>
    </row>
    <row r="30" spans="1:18">
      <c r="A30" s="33" t="s">
        <v>202</v>
      </c>
      <c r="B30" s="34">
        <v>28</v>
      </c>
      <c r="C30" s="34">
        <v>1089</v>
      </c>
      <c r="D30" s="34">
        <v>1625</v>
      </c>
      <c r="E30" s="34">
        <v>3354</v>
      </c>
      <c r="F30" s="34">
        <v>2590</v>
      </c>
      <c r="G30" s="34">
        <v>4933</v>
      </c>
      <c r="H30" s="34">
        <v>2907</v>
      </c>
      <c r="I30" s="34"/>
      <c r="J30" s="34"/>
      <c r="K30" s="35">
        <f>Matches!I29</f>
        <v>225.68574110469461</v>
      </c>
      <c r="L30" s="35">
        <f>Matches!J29</f>
        <v>188.75604400757049</v>
      </c>
      <c r="M30" s="19" t="str">
        <f t="shared" si="0"/>
        <v/>
      </c>
      <c r="N30" s="36" t="str">
        <f t="shared" si="6"/>
        <v/>
      </c>
      <c r="O30" s="36" t="str">
        <f t="shared" si="7"/>
        <v/>
      </c>
      <c r="P30">
        <f t="shared" si="2"/>
        <v>1</v>
      </c>
      <c r="Q30">
        <f t="shared" si="3"/>
        <v>0</v>
      </c>
      <c r="R30" s="49">
        <f>'Selection List'!A27</f>
        <v>0</v>
      </c>
    </row>
    <row r="31" spans="1:18">
      <c r="A31" s="33" t="s">
        <v>203</v>
      </c>
      <c r="B31" s="34">
        <v>29</v>
      </c>
      <c r="C31" s="34">
        <v>4077</v>
      </c>
      <c r="D31" s="34">
        <v>932</v>
      </c>
      <c r="E31" s="34">
        <v>484</v>
      </c>
      <c r="F31" s="34">
        <v>2996</v>
      </c>
      <c r="G31" s="34">
        <v>378</v>
      </c>
      <c r="H31" s="34">
        <v>2502</v>
      </c>
      <c r="I31" s="34"/>
      <c r="J31" s="34"/>
      <c r="K31" s="35">
        <f>Matches!I30</f>
        <v>170.27157470607841</v>
      </c>
      <c r="L31" s="35">
        <f>Matches!J30</f>
        <v>142.5343274173959</v>
      </c>
      <c r="M31" s="19" t="str">
        <f t="shared" si="0"/>
        <v/>
      </c>
      <c r="N31" s="36" t="str">
        <f t="shared" si="6"/>
        <v/>
      </c>
      <c r="O31" s="36" t="str">
        <f t="shared" si="7"/>
        <v/>
      </c>
      <c r="P31">
        <f t="shared" si="2"/>
        <v>1</v>
      </c>
      <c r="Q31">
        <f t="shared" si="3"/>
        <v>0</v>
      </c>
      <c r="R31" s="49">
        <f>'Selection List'!A28</f>
        <v>0</v>
      </c>
    </row>
    <row r="32" spans="1:18">
      <c r="A32" s="33" t="s">
        <v>204</v>
      </c>
      <c r="B32" s="34">
        <v>30</v>
      </c>
      <c r="C32" s="34">
        <v>2202</v>
      </c>
      <c r="D32" s="34">
        <v>3467</v>
      </c>
      <c r="E32" s="34">
        <v>2137</v>
      </c>
      <c r="F32" s="34">
        <v>3525</v>
      </c>
      <c r="G32" s="34">
        <v>5006</v>
      </c>
      <c r="H32" s="34">
        <v>2341</v>
      </c>
      <c r="I32" s="34"/>
      <c r="J32" s="34"/>
      <c r="K32" s="35">
        <f>Matches!I31</f>
        <v>216.3167840011732</v>
      </c>
      <c r="L32" s="35">
        <f>Matches!J31</f>
        <v>156.82058082392621</v>
      </c>
      <c r="M32" s="19" t="str">
        <f t="shared" si="0"/>
        <v/>
      </c>
      <c r="N32" s="36" t="str">
        <f t="shared" si="6"/>
        <v/>
      </c>
      <c r="O32" s="36" t="str">
        <f t="shared" si="7"/>
        <v/>
      </c>
      <c r="P32">
        <f t="shared" si="2"/>
        <v>1</v>
      </c>
      <c r="Q32">
        <f t="shared" si="3"/>
        <v>0</v>
      </c>
    </row>
    <row r="33" spans="1:17">
      <c r="A33" s="33" t="s">
        <v>205</v>
      </c>
      <c r="B33" s="34">
        <v>31</v>
      </c>
      <c r="C33" s="34">
        <v>103</v>
      </c>
      <c r="D33" s="34">
        <v>3492</v>
      </c>
      <c r="E33" s="34">
        <v>2198</v>
      </c>
      <c r="F33" s="34">
        <v>900</v>
      </c>
      <c r="G33" s="34">
        <v>5288</v>
      </c>
      <c r="H33" s="34">
        <v>2576</v>
      </c>
      <c r="I33" s="34"/>
      <c r="J33" s="34"/>
      <c r="K33" s="35">
        <f>Matches!I32</f>
        <v>96.950396208398999</v>
      </c>
      <c r="L33" s="35">
        <f>Matches!J32</f>
        <v>100.3098436329971</v>
      </c>
      <c r="M33" s="19" t="str">
        <f t="shared" si="0"/>
        <v/>
      </c>
      <c r="N33" s="36" t="str">
        <f t="shared" si="6"/>
        <v/>
      </c>
      <c r="O33" s="36" t="str">
        <f t="shared" si="7"/>
        <v/>
      </c>
      <c r="P33">
        <f t="shared" si="2"/>
        <v>0</v>
      </c>
      <c r="Q33">
        <f t="shared" si="3"/>
        <v>1</v>
      </c>
    </row>
    <row r="34" spans="1:17">
      <c r="A34" s="33" t="s">
        <v>206</v>
      </c>
      <c r="B34" s="34">
        <v>32</v>
      </c>
      <c r="C34" s="34">
        <v>4583</v>
      </c>
      <c r="D34" s="34">
        <v>3959</v>
      </c>
      <c r="E34" s="34">
        <v>3211</v>
      </c>
      <c r="F34" s="34">
        <v>1662</v>
      </c>
      <c r="G34" s="34">
        <v>4946</v>
      </c>
      <c r="H34" s="34">
        <v>2557</v>
      </c>
      <c r="I34" s="34"/>
      <c r="J34" s="34"/>
      <c r="K34" s="35">
        <f>Matches!I33</f>
        <v>105.91026010214588</v>
      </c>
      <c r="L34" s="35">
        <f>Matches!J33</f>
        <v>141.09420594798601</v>
      </c>
      <c r="M34" s="19" t="str">
        <f t="shared" si="0"/>
        <v/>
      </c>
      <c r="N34" s="36" t="str">
        <f t="shared" si="6"/>
        <v/>
      </c>
      <c r="O34" s="36" t="str">
        <f t="shared" si="7"/>
        <v/>
      </c>
      <c r="P34">
        <f t="shared" si="2"/>
        <v>0</v>
      </c>
      <c r="Q34">
        <f t="shared" si="3"/>
        <v>1</v>
      </c>
    </row>
    <row r="35" spans="1:17">
      <c r="A35" s="33" t="s">
        <v>207</v>
      </c>
      <c r="B35" s="34">
        <v>33</v>
      </c>
      <c r="C35" s="34">
        <v>1816</v>
      </c>
      <c r="D35" s="34">
        <v>357</v>
      </c>
      <c r="E35" s="34">
        <v>2158</v>
      </c>
      <c r="F35" s="34">
        <v>319</v>
      </c>
      <c r="G35" s="34">
        <v>3620</v>
      </c>
      <c r="H35" s="34">
        <v>2067</v>
      </c>
      <c r="I35" s="34"/>
      <c r="J35" s="34"/>
      <c r="K35" s="35">
        <f>Matches!I34</f>
        <v>217.62110467594991</v>
      </c>
      <c r="L35" s="35">
        <f>Matches!J34</f>
        <v>210.1461439877358</v>
      </c>
      <c r="M35" s="19" t="str">
        <f t="shared" si="0"/>
        <v/>
      </c>
      <c r="N35" s="36" t="str">
        <f t="shared" si="6"/>
        <v/>
      </c>
      <c r="O35" s="36" t="str">
        <f t="shared" si="7"/>
        <v/>
      </c>
      <c r="P35">
        <f t="shared" si="2"/>
        <v>1</v>
      </c>
      <c r="Q35">
        <f t="shared" si="3"/>
        <v>0</v>
      </c>
    </row>
    <row r="36" spans="1:17">
      <c r="A36" s="33" t="s">
        <v>208</v>
      </c>
      <c r="B36" s="34">
        <v>34</v>
      </c>
      <c r="C36" s="34">
        <v>4950</v>
      </c>
      <c r="D36" s="34">
        <v>51</v>
      </c>
      <c r="E36" s="34">
        <v>5019</v>
      </c>
      <c r="F36" s="34">
        <v>2485</v>
      </c>
      <c r="G36" s="34">
        <v>5196</v>
      </c>
      <c r="H36" s="34">
        <v>4914</v>
      </c>
      <c r="I36" s="34"/>
      <c r="J36" s="34"/>
      <c r="K36" s="35">
        <f>Matches!I35</f>
        <v>105.47320301741527</v>
      </c>
      <c r="L36" s="35">
        <f>Matches!J35</f>
        <v>204.64338682345419</v>
      </c>
      <c r="M36" s="19" t="str">
        <f t="shared" si="0"/>
        <v/>
      </c>
      <c r="N36" s="36" t="str">
        <f t="shared" si="6"/>
        <v/>
      </c>
      <c r="O36" s="36" t="str">
        <f t="shared" si="7"/>
        <v/>
      </c>
      <c r="P36">
        <f t="shared" si="2"/>
        <v>0</v>
      </c>
      <c r="Q36">
        <f t="shared" si="3"/>
        <v>1</v>
      </c>
    </row>
    <row r="37" spans="1:17">
      <c r="A37" s="33" t="s">
        <v>209</v>
      </c>
      <c r="B37" s="34">
        <v>35</v>
      </c>
      <c r="C37" s="34">
        <v>5123</v>
      </c>
      <c r="D37" s="34">
        <v>2978</v>
      </c>
      <c r="E37" s="34">
        <v>5134</v>
      </c>
      <c r="F37" s="34">
        <v>4499</v>
      </c>
      <c r="G37" s="34">
        <v>33</v>
      </c>
      <c r="H37" s="34">
        <v>457</v>
      </c>
      <c r="I37" s="34"/>
      <c r="J37" s="34"/>
      <c r="K37" s="35">
        <f>Matches!I36</f>
        <v>36.914910246663993</v>
      </c>
      <c r="L37" s="35">
        <f>Matches!J36</f>
        <v>167.73853441961012</v>
      </c>
      <c r="M37" s="19" t="str">
        <f t="shared" si="0"/>
        <v/>
      </c>
      <c r="N37" s="36" t="str">
        <f t="shared" si="6"/>
        <v/>
      </c>
      <c r="O37" s="36" t="str">
        <f t="shared" si="7"/>
        <v/>
      </c>
      <c r="P37">
        <f t="shared" si="2"/>
        <v>0</v>
      </c>
      <c r="Q37">
        <f t="shared" si="3"/>
        <v>1</v>
      </c>
    </row>
    <row r="38" spans="1:17">
      <c r="A38" s="33" t="s">
        <v>210</v>
      </c>
      <c r="B38" s="34">
        <v>36</v>
      </c>
      <c r="C38" s="34">
        <v>5041</v>
      </c>
      <c r="D38" s="34">
        <v>3354</v>
      </c>
      <c r="E38" s="34">
        <v>4925</v>
      </c>
      <c r="F38" s="34">
        <v>3616</v>
      </c>
      <c r="G38" s="34">
        <v>4707</v>
      </c>
      <c r="H38" s="34">
        <v>4778</v>
      </c>
      <c r="I38" s="34"/>
      <c r="J38" s="34"/>
      <c r="K38" s="35">
        <f>Matches!I37</f>
        <v>90.988399967872795</v>
      </c>
      <c r="L38" s="35">
        <f>Matches!J37</f>
        <v>75.597420609395897</v>
      </c>
      <c r="M38" s="19" t="str">
        <f t="shared" si="0"/>
        <v/>
      </c>
      <c r="N38" s="36" t="str">
        <f t="shared" si="6"/>
        <v/>
      </c>
      <c r="O38" s="36" t="str">
        <f t="shared" si="7"/>
        <v/>
      </c>
      <c r="P38">
        <f t="shared" si="2"/>
        <v>1</v>
      </c>
      <c r="Q38">
        <f t="shared" si="3"/>
        <v>0</v>
      </c>
    </row>
    <row r="39" spans="1:17">
      <c r="A39" s="33" t="s">
        <v>211</v>
      </c>
      <c r="B39" s="34">
        <v>37</v>
      </c>
      <c r="C39" s="34">
        <v>2500</v>
      </c>
      <c r="D39" s="34">
        <v>2607</v>
      </c>
      <c r="E39" s="34">
        <v>3997</v>
      </c>
      <c r="F39" s="34">
        <v>503</v>
      </c>
      <c r="G39" s="34">
        <v>27</v>
      </c>
      <c r="H39" s="34">
        <v>399</v>
      </c>
      <c r="I39" s="34"/>
      <c r="J39" s="34"/>
      <c r="K39" s="35">
        <f>Matches!I38</f>
        <v>123.0920048663715</v>
      </c>
      <c r="L39" s="35">
        <f>Matches!J38</f>
        <v>244.88551848269071</v>
      </c>
      <c r="M39" s="19" t="str">
        <f t="shared" si="0"/>
        <v/>
      </c>
      <c r="N39" s="36" t="str">
        <f t="shared" si="6"/>
        <v/>
      </c>
      <c r="O39" s="36" t="str">
        <f t="shared" si="7"/>
        <v/>
      </c>
      <c r="P39">
        <f t="shared" si="2"/>
        <v>0</v>
      </c>
      <c r="Q39">
        <f t="shared" si="3"/>
        <v>1</v>
      </c>
    </row>
    <row r="40" spans="1:17">
      <c r="A40" s="33" t="s">
        <v>212</v>
      </c>
      <c r="B40" s="34">
        <v>38</v>
      </c>
      <c r="C40" s="34">
        <v>3318</v>
      </c>
      <c r="D40" s="34">
        <v>639</v>
      </c>
      <c r="E40" s="34">
        <v>2202</v>
      </c>
      <c r="F40" s="34">
        <v>4531</v>
      </c>
      <c r="G40" s="34">
        <v>4933</v>
      </c>
      <c r="H40" s="34">
        <v>932</v>
      </c>
      <c r="I40" s="34"/>
      <c r="J40" s="34"/>
      <c r="K40" s="35">
        <f>Matches!I39</f>
        <v>170.89484798746821</v>
      </c>
      <c r="L40" s="35">
        <f>Matches!J39</f>
        <v>81.484346398441801</v>
      </c>
      <c r="M40" s="19" t="str">
        <f t="shared" si="0"/>
        <v/>
      </c>
      <c r="N40" s="36" t="str">
        <f t="shared" si="6"/>
        <v/>
      </c>
      <c r="O40" s="36" t="str">
        <f t="shared" si="7"/>
        <v/>
      </c>
      <c r="P40">
        <f t="shared" si="2"/>
        <v>1</v>
      </c>
      <c r="Q40">
        <f t="shared" si="3"/>
        <v>0</v>
      </c>
    </row>
    <row r="41" spans="1:17">
      <c r="A41" s="33" t="s">
        <v>213</v>
      </c>
      <c r="B41" s="34">
        <v>39</v>
      </c>
      <c r="C41" s="34">
        <v>3492</v>
      </c>
      <c r="D41" s="34">
        <v>4296</v>
      </c>
      <c r="E41" s="34">
        <v>5006</v>
      </c>
      <c r="F41" s="34">
        <v>4265</v>
      </c>
      <c r="G41" s="34">
        <v>20</v>
      </c>
      <c r="H41" s="34">
        <v>2907</v>
      </c>
      <c r="I41" s="34"/>
      <c r="J41" s="34"/>
      <c r="K41" s="35">
        <f>Matches!I40</f>
        <v>100.7365139551579</v>
      </c>
      <c r="L41" s="35">
        <f>Matches!J40</f>
        <v>208.55465574001943</v>
      </c>
      <c r="M41" s="19" t="str">
        <f t="shared" si="0"/>
        <v/>
      </c>
      <c r="N41" s="36" t="str">
        <f t="shared" si="6"/>
        <v/>
      </c>
      <c r="O41" s="36" t="str">
        <f t="shared" si="7"/>
        <v/>
      </c>
      <c r="P41">
        <f t="shared" si="2"/>
        <v>0</v>
      </c>
      <c r="Q41">
        <f t="shared" si="3"/>
        <v>1</v>
      </c>
    </row>
    <row r="42" spans="1:17">
      <c r="A42" s="33" t="s">
        <v>214</v>
      </c>
      <c r="B42" s="34">
        <v>40</v>
      </c>
      <c r="C42" s="34">
        <v>4944</v>
      </c>
      <c r="D42" s="34">
        <v>1086</v>
      </c>
      <c r="E42" s="34">
        <v>4946</v>
      </c>
      <c r="F42" s="34">
        <v>378</v>
      </c>
      <c r="G42" s="34">
        <v>1625</v>
      </c>
      <c r="H42" s="34">
        <v>1538</v>
      </c>
      <c r="I42" s="34"/>
      <c r="J42" s="34"/>
      <c r="K42" s="35">
        <f>Matches!I41</f>
        <v>175.22682309332299</v>
      </c>
      <c r="L42" s="35">
        <f>Matches!J41</f>
        <v>275.8421201738563</v>
      </c>
      <c r="M42" s="19" t="str">
        <f t="shared" si="0"/>
        <v/>
      </c>
      <c r="N42" s="36" t="str">
        <f t="shared" si="6"/>
        <v/>
      </c>
      <c r="O42" s="36" t="str">
        <f t="shared" si="7"/>
        <v/>
      </c>
      <c r="P42">
        <f t="shared" si="2"/>
        <v>0</v>
      </c>
      <c r="Q42">
        <f t="shared" si="3"/>
        <v>1</v>
      </c>
    </row>
    <row r="43" spans="1:17">
      <c r="A43" s="33" t="s">
        <v>215</v>
      </c>
      <c r="B43" s="34">
        <v>41</v>
      </c>
      <c r="C43" s="34">
        <v>3467</v>
      </c>
      <c r="D43" s="34">
        <v>2158</v>
      </c>
      <c r="E43" s="34">
        <v>1540</v>
      </c>
      <c r="F43" s="34">
        <v>4013</v>
      </c>
      <c r="G43" s="34">
        <v>2576</v>
      </c>
      <c r="H43" s="34">
        <v>1519</v>
      </c>
      <c r="I43" s="34"/>
      <c r="J43" s="34"/>
      <c r="K43" s="35">
        <f>Matches!I42</f>
        <v>210.7619655136748</v>
      </c>
      <c r="L43" s="35">
        <f>Matches!J42</f>
        <v>120.76764391189849</v>
      </c>
      <c r="M43" s="19" t="str">
        <f t="shared" si="0"/>
        <v/>
      </c>
      <c r="N43" s="36" t="str">
        <f t="shared" si="6"/>
        <v/>
      </c>
      <c r="O43" s="36" t="str">
        <f t="shared" si="7"/>
        <v/>
      </c>
      <c r="P43">
        <f t="shared" si="2"/>
        <v>1</v>
      </c>
      <c r="Q43">
        <f t="shared" si="3"/>
        <v>0</v>
      </c>
    </row>
    <row r="44" spans="1:17">
      <c r="A44" s="33" t="s">
        <v>216</v>
      </c>
      <c r="B44" s="34">
        <v>42</v>
      </c>
      <c r="C44" s="34">
        <v>229</v>
      </c>
      <c r="D44" s="34">
        <v>1918</v>
      </c>
      <c r="E44" s="34">
        <v>3211</v>
      </c>
      <c r="F44" s="34">
        <v>4077</v>
      </c>
      <c r="G44" s="34">
        <v>2959</v>
      </c>
      <c r="H44" s="34">
        <v>319</v>
      </c>
      <c r="I44" s="34"/>
      <c r="J44" s="34"/>
      <c r="K44" s="35">
        <f>Matches!I43</f>
        <v>159.44871819992139</v>
      </c>
      <c r="L44" s="35">
        <f>Matches!J43</f>
        <v>227.34122249935629</v>
      </c>
      <c r="M44" s="19" t="str">
        <f t="shared" si="0"/>
        <v/>
      </c>
      <c r="N44" s="36" t="str">
        <f t="shared" si="6"/>
        <v/>
      </c>
      <c r="O44" s="36" t="str">
        <f t="shared" si="7"/>
        <v/>
      </c>
      <c r="P44">
        <f t="shared" si="2"/>
        <v>0</v>
      </c>
      <c r="Q44">
        <f t="shared" si="3"/>
        <v>1</v>
      </c>
    </row>
    <row r="45" spans="1:17">
      <c r="A45" s="33" t="s">
        <v>217</v>
      </c>
      <c r="B45" s="34">
        <v>43</v>
      </c>
      <c r="C45" s="34">
        <v>2996</v>
      </c>
      <c r="D45" s="34">
        <v>1089</v>
      </c>
      <c r="E45" s="34">
        <v>2067</v>
      </c>
      <c r="F45" s="34">
        <v>781</v>
      </c>
      <c r="G45" s="34">
        <v>2056</v>
      </c>
      <c r="H45" s="34">
        <v>2180</v>
      </c>
      <c r="I45" s="34"/>
      <c r="J45" s="34"/>
      <c r="K45" s="35">
        <f>Matches!I44</f>
        <v>196.94896279751578</v>
      </c>
      <c r="L45" s="35">
        <f>Matches!J44</f>
        <v>279.74403921869236</v>
      </c>
      <c r="M45" s="19" t="str">
        <f t="shared" si="0"/>
        <v/>
      </c>
      <c r="N45" s="36" t="str">
        <f t="shared" si="6"/>
        <v/>
      </c>
      <c r="O45" s="36" t="str">
        <f t="shared" si="7"/>
        <v/>
      </c>
      <c r="P45">
        <f t="shared" si="2"/>
        <v>0</v>
      </c>
      <c r="Q45">
        <f t="shared" si="3"/>
        <v>1</v>
      </c>
    </row>
    <row r="46" spans="1:17">
      <c r="A46" s="33" t="s">
        <v>218</v>
      </c>
      <c r="B46" s="34">
        <v>44</v>
      </c>
      <c r="C46" s="34">
        <v>2485</v>
      </c>
      <c r="D46" s="34">
        <v>2502</v>
      </c>
      <c r="E46" s="34">
        <v>2341</v>
      </c>
      <c r="F46" s="34">
        <v>1939</v>
      </c>
      <c r="G46" s="34">
        <v>3959</v>
      </c>
      <c r="H46" s="34">
        <v>103</v>
      </c>
      <c r="I46" s="34"/>
      <c r="J46" s="34"/>
      <c r="K46" s="35">
        <f>Matches!I45</f>
        <v>188.35628029434687</v>
      </c>
      <c r="L46" s="35">
        <f>Matches!J45</f>
        <v>125.8710172614969</v>
      </c>
      <c r="M46" s="19" t="str">
        <f t="shared" si="0"/>
        <v/>
      </c>
      <c r="N46" s="36" t="str">
        <f t="shared" si="6"/>
        <v/>
      </c>
      <c r="O46" s="36" t="str">
        <f t="shared" si="7"/>
        <v/>
      </c>
      <c r="P46">
        <f t="shared" si="2"/>
        <v>1</v>
      </c>
      <c r="Q46">
        <f t="shared" si="3"/>
        <v>0</v>
      </c>
    </row>
    <row r="47" spans="1:17">
      <c r="A47" s="33" t="s">
        <v>219</v>
      </c>
      <c r="B47" s="34">
        <v>45</v>
      </c>
      <c r="C47" s="34">
        <v>5299</v>
      </c>
      <c r="D47" s="34">
        <v>4010</v>
      </c>
      <c r="E47" s="34">
        <v>2626</v>
      </c>
      <c r="F47" s="34">
        <v>5030</v>
      </c>
      <c r="G47" s="34">
        <v>329</v>
      </c>
      <c r="H47" s="34">
        <v>4950</v>
      </c>
      <c r="I47" s="34"/>
      <c r="J47" s="34"/>
      <c r="K47" s="35">
        <f>Matches!I46</f>
        <v>34.558707814028097</v>
      </c>
      <c r="L47" s="35">
        <f>Matches!J46</f>
        <v>106.30167097138128</v>
      </c>
      <c r="M47" s="19" t="str">
        <f t="shared" si="0"/>
        <v/>
      </c>
      <c r="N47" s="36" t="str">
        <f t="shared" si="6"/>
        <v/>
      </c>
      <c r="O47" s="36" t="str">
        <f t="shared" si="7"/>
        <v/>
      </c>
      <c r="P47">
        <f t="shared" si="2"/>
        <v>0</v>
      </c>
      <c r="Q47">
        <f t="shared" si="3"/>
        <v>1</v>
      </c>
    </row>
    <row r="48" spans="1:17">
      <c r="A48" s="33" t="s">
        <v>220</v>
      </c>
      <c r="B48" s="34">
        <v>46</v>
      </c>
      <c r="C48" s="34">
        <v>4583</v>
      </c>
      <c r="D48" s="34">
        <v>2655</v>
      </c>
      <c r="E48" s="34">
        <v>175</v>
      </c>
      <c r="F48" s="34">
        <v>2834</v>
      </c>
      <c r="G48" s="34">
        <v>484</v>
      </c>
      <c r="H48" s="34">
        <v>900</v>
      </c>
      <c r="I48" s="34"/>
      <c r="J48" s="34"/>
      <c r="K48" s="35">
        <f>Matches!I47</f>
        <v>152.7003327592011</v>
      </c>
      <c r="L48" s="35">
        <f>Matches!J47</f>
        <v>181.79120854892369</v>
      </c>
      <c r="M48" s="19" t="str">
        <f t="shared" si="0"/>
        <v/>
      </c>
      <c r="N48" s="36" t="str">
        <f t="shared" si="6"/>
        <v/>
      </c>
      <c r="O48" s="36" t="str">
        <f t="shared" si="7"/>
        <v/>
      </c>
      <c r="P48">
        <f t="shared" si="2"/>
        <v>0</v>
      </c>
      <c r="Q48">
        <f t="shared" si="3"/>
        <v>1</v>
      </c>
    </row>
    <row r="49" spans="1:17">
      <c r="A49" s="33" t="s">
        <v>221</v>
      </c>
      <c r="B49" s="34">
        <v>47</v>
      </c>
      <c r="C49" s="34">
        <v>195</v>
      </c>
      <c r="D49" s="34">
        <v>2137</v>
      </c>
      <c r="E49" s="34">
        <v>2444</v>
      </c>
      <c r="F49" s="34">
        <v>1816</v>
      </c>
      <c r="G49" s="34">
        <v>2557</v>
      </c>
      <c r="H49" s="34">
        <v>2198</v>
      </c>
      <c r="I49" s="34"/>
      <c r="J49" s="34"/>
      <c r="K49" s="35">
        <f>Matches!I48</f>
        <v>199.0142721293447</v>
      </c>
      <c r="L49" s="35">
        <f>Matches!J48</f>
        <v>163.20530892254601</v>
      </c>
      <c r="M49" s="19" t="str">
        <f t="shared" si="0"/>
        <v/>
      </c>
      <c r="N49" s="36" t="str">
        <f t="shared" si="6"/>
        <v/>
      </c>
      <c r="O49" s="36" t="str">
        <f t="shared" si="7"/>
        <v/>
      </c>
      <c r="P49">
        <f t="shared" si="2"/>
        <v>1</v>
      </c>
      <c r="Q49">
        <f t="shared" si="3"/>
        <v>0</v>
      </c>
    </row>
    <row r="50" spans="1:17">
      <c r="A50" s="33" t="s">
        <v>222</v>
      </c>
      <c r="B50" s="34">
        <v>48</v>
      </c>
      <c r="C50" s="34">
        <v>1477</v>
      </c>
      <c r="D50" s="34">
        <v>527</v>
      </c>
      <c r="E50" s="34">
        <v>3620</v>
      </c>
      <c r="F50" s="34">
        <v>1662</v>
      </c>
      <c r="G50" s="34">
        <v>4911</v>
      </c>
      <c r="H50" s="34">
        <v>3393</v>
      </c>
      <c r="I50" s="34"/>
      <c r="J50" s="34"/>
      <c r="K50" s="35">
        <f>Matches!I49</f>
        <v>201.39792100604518</v>
      </c>
      <c r="L50" s="35">
        <f>Matches!J49</f>
        <v>195.44935040924301</v>
      </c>
      <c r="M50" s="19" t="str">
        <f t="shared" si="0"/>
        <v/>
      </c>
      <c r="N50" s="36" t="str">
        <f t="shared" si="6"/>
        <v/>
      </c>
      <c r="O50" s="36" t="str">
        <f t="shared" si="7"/>
        <v/>
      </c>
      <c r="P50">
        <f t="shared" si="2"/>
        <v>1</v>
      </c>
      <c r="Q50">
        <f t="shared" si="3"/>
        <v>0</v>
      </c>
    </row>
    <row r="51" spans="1:17">
      <c r="A51" s="33" t="s">
        <v>223</v>
      </c>
      <c r="B51" s="34">
        <v>49</v>
      </c>
      <c r="C51" s="34">
        <v>4547</v>
      </c>
      <c r="D51" s="34">
        <v>2590</v>
      </c>
      <c r="E51" s="34">
        <v>4930</v>
      </c>
      <c r="F51" s="34">
        <v>334</v>
      </c>
      <c r="G51" s="34">
        <v>548</v>
      </c>
      <c r="H51" s="34">
        <v>357</v>
      </c>
      <c r="I51" s="34"/>
      <c r="J51" s="34"/>
      <c r="K51" s="35">
        <f>Matches!I50</f>
        <v>179.5199862026769</v>
      </c>
      <c r="L51" s="35">
        <f>Matches!J50</f>
        <v>222.59964343454698</v>
      </c>
      <c r="M51" s="19" t="str">
        <f t="shared" si="0"/>
        <v/>
      </c>
      <c r="N51" s="36" t="str">
        <f t="shared" si="6"/>
        <v/>
      </c>
      <c r="O51" s="36" t="str">
        <f t="shared" si="7"/>
        <v/>
      </c>
      <c r="P51">
        <f t="shared" si="2"/>
        <v>0</v>
      </c>
      <c r="Q51">
        <f t="shared" si="3"/>
        <v>1</v>
      </c>
    </row>
    <row r="52" spans="1:17">
      <c r="A52" s="33" t="s">
        <v>224</v>
      </c>
      <c r="B52" s="34">
        <v>50</v>
      </c>
      <c r="C52" s="34">
        <v>2175</v>
      </c>
      <c r="D52" s="34">
        <v>5288</v>
      </c>
      <c r="E52" s="34">
        <v>3525</v>
      </c>
      <c r="F52" s="34">
        <v>422</v>
      </c>
      <c r="G52" s="34">
        <v>3158</v>
      </c>
      <c r="H52" s="34">
        <v>1671</v>
      </c>
      <c r="I52" s="34"/>
      <c r="J52" s="34"/>
      <c r="K52" s="35">
        <f>Matches!I51</f>
        <v>174.6383489417893</v>
      </c>
      <c r="L52" s="35">
        <f>Matches!J51</f>
        <v>157.4139267770793</v>
      </c>
      <c r="M52" s="19" t="str">
        <f t="shared" si="0"/>
        <v/>
      </c>
      <c r="N52" s="36" t="str">
        <f t="shared" si="6"/>
        <v/>
      </c>
      <c r="O52" s="36" t="str">
        <f t="shared" si="7"/>
        <v/>
      </c>
      <c r="P52">
        <f t="shared" si="2"/>
        <v>1</v>
      </c>
      <c r="Q52">
        <f t="shared" si="3"/>
        <v>0</v>
      </c>
    </row>
    <row r="53" spans="1:17">
      <c r="A53" s="33" t="s">
        <v>225</v>
      </c>
      <c r="B53" s="34">
        <v>51</v>
      </c>
      <c r="C53" s="34">
        <v>5196</v>
      </c>
      <c r="D53" s="34">
        <v>1086</v>
      </c>
      <c r="E53" s="34">
        <v>27</v>
      </c>
      <c r="F53" s="34">
        <v>2978</v>
      </c>
      <c r="G53" s="34">
        <v>20</v>
      </c>
      <c r="H53" s="34">
        <v>4077</v>
      </c>
      <c r="I53" s="34"/>
      <c r="J53" s="34"/>
      <c r="K53" s="35">
        <f>Matches!I52</f>
        <v>183.2295217473752</v>
      </c>
      <c r="L53" s="35">
        <f>Matches!J52</f>
        <v>165.37536042416218</v>
      </c>
      <c r="M53" s="19" t="str">
        <f t="shared" si="0"/>
        <v/>
      </c>
      <c r="N53" s="36" t="str">
        <f t="shared" si="6"/>
        <v/>
      </c>
      <c r="O53" s="36" t="str">
        <f t="shared" si="7"/>
        <v/>
      </c>
      <c r="P53">
        <f t="shared" si="2"/>
        <v>1</v>
      </c>
      <c r="Q53">
        <f t="shared" si="3"/>
        <v>0</v>
      </c>
    </row>
    <row r="54" spans="1:17">
      <c r="A54" s="33" t="s">
        <v>254</v>
      </c>
      <c r="B54" s="34">
        <v>52</v>
      </c>
      <c r="C54" s="34">
        <v>3211</v>
      </c>
      <c r="D54" s="34">
        <v>378</v>
      </c>
      <c r="E54" s="34">
        <v>103</v>
      </c>
      <c r="F54" s="34">
        <v>3318</v>
      </c>
      <c r="G54" s="34">
        <v>5019</v>
      </c>
      <c r="H54" s="34">
        <v>5134</v>
      </c>
      <c r="I54" s="34"/>
      <c r="J54" s="34"/>
      <c r="K54" s="35">
        <f>Matches!I53</f>
        <v>134.69037235472339</v>
      </c>
      <c r="L54" s="35">
        <f>Matches!J53</f>
        <v>78.358474737812145</v>
      </c>
      <c r="M54" s="19" t="str">
        <f t="shared" si="0"/>
        <v/>
      </c>
      <c r="N54" s="36" t="str">
        <f t="shared" si="6"/>
        <v/>
      </c>
      <c r="O54" s="36" t="str">
        <f t="shared" si="7"/>
        <v/>
      </c>
      <c r="P54">
        <f t="shared" si="2"/>
        <v>1</v>
      </c>
      <c r="Q54">
        <f t="shared" si="3"/>
        <v>0</v>
      </c>
    </row>
    <row r="55" spans="1:17">
      <c r="A55" s="33" t="s">
        <v>226</v>
      </c>
      <c r="B55" s="34">
        <v>53</v>
      </c>
      <c r="C55" s="34">
        <v>1540</v>
      </c>
      <c r="D55" s="34">
        <v>2067</v>
      </c>
      <c r="E55" s="34">
        <v>2907</v>
      </c>
      <c r="F55" s="34">
        <v>2959</v>
      </c>
      <c r="G55" s="34">
        <v>4944</v>
      </c>
      <c r="H55" s="34">
        <v>2500</v>
      </c>
      <c r="I55" s="34"/>
      <c r="J55" s="34"/>
      <c r="K55" s="35">
        <f>Matches!I54</f>
        <v>204.76252583698073</v>
      </c>
      <c r="L55" s="35">
        <f>Matches!J54</f>
        <v>173.15196959474298</v>
      </c>
      <c r="M55" s="19" t="str">
        <f t="shared" si="0"/>
        <v/>
      </c>
      <c r="N55" s="36" t="str">
        <f t="shared" si="6"/>
        <v/>
      </c>
      <c r="O55" s="36" t="str">
        <f t="shared" si="7"/>
        <v/>
      </c>
      <c r="P55">
        <f t="shared" si="2"/>
        <v>1</v>
      </c>
      <c r="Q55">
        <f t="shared" si="3"/>
        <v>0</v>
      </c>
    </row>
    <row r="56" spans="1:17">
      <c r="A56" s="33" t="s">
        <v>227</v>
      </c>
      <c r="B56" s="34">
        <v>54</v>
      </c>
      <c r="C56" s="34">
        <v>932</v>
      </c>
      <c r="D56" s="34">
        <v>229</v>
      </c>
      <c r="E56" s="34">
        <v>781</v>
      </c>
      <c r="F56" s="34">
        <v>5030</v>
      </c>
      <c r="G56" s="34">
        <v>5041</v>
      </c>
      <c r="H56" s="34">
        <v>3959</v>
      </c>
      <c r="I56" s="34"/>
      <c r="J56" s="34"/>
      <c r="K56" s="35">
        <f>Matches!I55</f>
        <v>154.63816082085668</v>
      </c>
      <c r="L56" s="35">
        <f>Matches!J55</f>
        <v>119.3252325839388</v>
      </c>
      <c r="M56" s="19" t="str">
        <f t="shared" si="0"/>
        <v/>
      </c>
      <c r="N56" s="36" t="str">
        <f t="shared" si="6"/>
        <v/>
      </c>
      <c r="O56" s="36" t="str">
        <f t="shared" si="7"/>
        <v/>
      </c>
      <c r="P56">
        <f t="shared" si="2"/>
        <v>1</v>
      </c>
      <c r="Q56">
        <f t="shared" si="3"/>
        <v>0</v>
      </c>
    </row>
    <row r="57" spans="1:17">
      <c r="A57" s="33" t="s">
        <v>228</v>
      </c>
      <c r="B57" s="34">
        <v>55</v>
      </c>
      <c r="C57" s="34">
        <v>2198</v>
      </c>
      <c r="D57" s="34">
        <v>457</v>
      </c>
      <c r="E57" s="34">
        <v>1625</v>
      </c>
      <c r="F57" s="34">
        <v>4296</v>
      </c>
      <c r="G57" s="34">
        <v>4914</v>
      </c>
      <c r="H57" s="34">
        <v>3997</v>
      </c>
      <c r="I57" s="34"/>
      <c r="J57" s="34"/>
      <c r="K57" s="35">
        <f>Matches!I56</f>
        <v>206.12425159530261</v>
      </c>
      <c r="L57" s="35">
        <f>Matches!J56</f>
        <v>124.57761594008791</v>
      </c>
      <c r="M57" s="19" t="str">
        <f t="shared" si="0"/>
        <v/>
      </c>
      <c r="N57" s="36" t="str">
        <f t="shared" si="6"/>
        <v/>
      </c>
      <c r="O57" s="36" t="str">
        <f t="shared" si="7"/>
        <v/>
      </c>
      <c r="P57">
        <f t="shared" si="2"/>
        <v>1</v>
      </c>
      <c r="Q57">
        <f t="shared" si="3"/>
        <v>0</v>
      </c>
    </row>
    <row r="58" spans="1:17">
      <c r="A58" s="33" t="s">
        <v>229</v>
      </c>
      <c r="B58" s="34">
        <v>56</v>
      </c>
      <c r="C58" s="34">
        <v>3620</v>
      </c>
      <c r="D58" s="34">
        <v>1089</v>
      </c>
      <c r="E58" s="34">
        <v>329</v>
      </c>
      <c r="F58" s="34">
        <v>1538</v>
      </c>
      <c r="G58" s="34">
        <v>4778</v>
      </c>
      <c r="H58" s="34">
        <v>2341</v>
      </c>
      <c r="I58" s="34"/>
      <c r="J58" s="34"/>
      <c r="K58" s="35">
        <f>Matches!I57</f>
        <v>196.78117568584099</v>
      </c>
      <c r="L58" s="35">
        <f>Matches!J57</f>
        <v>177.91750911110839</v>
      </c>
      <c r="M58" s="19" t="str">
        <f t="shared" si="0"/>
        <v/>
      </c>
      <c r="N58" s="36" t="str">
        <f t="shared" si="6"/>
        <v/>
      </c>
      <c r="O58" s="36" t="str">
        <f t="shared" si="7"/>
        <v/>
      </c>
      <c r="P58">
        <f t="shared" si="2"/>
        <v>1</v>
      </c>
      <c r="Q58">
        <f t="shared" si="3"/>
        <v>0</v>
      </c>
    </row>
    <row r="59" spans="1:17">
      <c r="A59" s="33" t="s">
        <v>230</v>
      </c>
      <c r="B59" s="34">
        <v>57</v>
      </c>
      <c r="C59" s="34">
        <v>319</v>
      </c>
      <c r="D59" s="34">
        <v>4013</v>
      </c>
      <c r="E59" s="34">
        <v>5006</v>
      </c>
      <c r="F59" s="34">
        <v>900</v>
      </c>
      <c r="G59" s="34">
        <v>2444</v>
      </c>
      <c r="H59" s="34">
        <v>4911</v>
      </c>
      <c r="I59" s="34"/>
      <c r="J59" s="34"/>
      <c r="K59" s="35">
        <f>Matches!I58</f>
        <v>124.5943599598217</v>
      </c>
      <c r="L59" s="35">
        <f>Matches!J58</f>
        <v>159.11678537561781</v>
      </c>
      <c r="M59" s="19" t="str">
        <f t="shared" si="0"/>
        <v/>
      </c>
      <c r="N59" s="36" t="str">
        <f t="shared" si="6"/>
        <v/>
      </c>
      <c r="O59" s="36" t="str">
        <f t="shared" si="7"/>
        <v/>
      </c>
      <c r="P59">
        <f t="shared" si="2"/>
        <v>0</v>
      </c>
      <c r="Q59">
        <f t="shared" si="3"/>
        <v>1</v>
      </c>
    </row>
    <row r="60" spans="1:17">
      <c r="A60" s="33" t="s">
        <v>231</v>
      </c>
      <c r="B60" s="34">
        <v>58</v>
      </c>
      <c r="C60" s="34">
        <v>399</v>
      </c>
      <c r="D60" s="34">
        <v>2557</v>
      </c>
      <c r="E60" s="34">
        <v>4547</v>
      </c>
      <c r="F60" s="34">
        <v>3492</v>
      </c>
      <c r="G60" s="34">
        <v>1939</v>
      </c>
      <c r="H60" s="34">
        <v>4933</v>
      </c>
      <c r="I60" s="34"/>
      <c r="J60" s="34"/>
      <c r="K60" s="35">
        <f>Matches!I59</f>
        <v>152.2359010423346</v>
      </c>
      <c r="L60" s="35">
        <f>Matches!J59</f>
        <v>85.745260740743817</v>
      </c>
      <c r="M60" s="19" t="str">
        <f t="shared" si="0"/>
        <v/>
      </c>
      <c r="N60" s="36" t="str">
        <f t="shared" si="6"/>
        <v/>
      </c>
      <c r="O60" s="36" t="str">
        <f t="shared" si="7"/>
        <v/>
      </c>
      <c r="P60">
        <f t="shared" si="2"/>
        <v>1</v>
      </c>
      <c r="Q60">
        <f t="shared" si="3"/>
        <v>0</v>
      </c>
    </row>
    <row r="61" spans="1:17">
      <c r="A61" s="33" t="s">
        <v>232</v>
      </c>
      <c r="B61" s="34">
        <v>59</v>
      </c>
      <c r="C61" s="34">
        <v>357</v>
      </c>
      <c r="D61" s="34">
        <v>2485</v>
      </c>
      <c r="E61" s="34">
        <v>1918</v>
      </c>
      <c r="F61" s="34">
        <v>2137</v>
      </c>
      <c r="G61" s="34">
        <v>1477</v>
      </c>
      <c r="H61" s="34">
        <v>2056</v>
      </c>
      <c r="I61" s="34"/>
      <c r="J61" s="34"/>
      <c r="K61" s="35">
        <f>Matches!I60</f>
        <v>297.15138471896017</v>
      </c>
      <c r="L61" s="35">
        <f>Matches!J60</f>
        <v>315.9226667607262</v>
      </c>
      <c r="M61" s="19" t="str">
        <f t="shared" si="0"/>
        <v/>
      </c>
      <c r="N61" s="36" t="str">
        <f t="shared" si="6"/>
        <v/>
      </c>
      <c r="O61" s="36" t="str">
        <f t="shared" si="7"/>
        <v/>
      </c>
      <c r="P61">
        <f t="shared" si="2"/>
        <v>0</v>
      </c>
      <c r="Q61">
        <f t="shared" si="3"/>
        <v>1</v>
      </c>
    </row>
    <row r="62" spans="1:17">
      <c r="A62" s="33" t="s">
        <v>233</v>
      </c>
      <c r="B62" s="34">
        <v>60</v>
      </c>
      <c r="C62" s="34">
        <v>3393</v>
      </c>
      <c r="D62" s="34">
        <v>4946</v>
      </c>
      <c r="E62" s="34">
        <v>639</v>
      </c>
      <c r="F62" s="34">
        <v>2576</v>
      </c>
      <c r="G62" s="34">
        <v>4950</v>
      </c>
      <c r="H62" s="34">
        <v>2590</v>
      </c>
      <c r="I62" s="34"/>
      <c r="J62" s="34"/>
      <c r="K62" s="35">
        <f>Matches!I61</f>
        <v>219.78427980827479</v>
      </c>
      <c r="L62" s="35">
        <f>Matches!J61</f>
        <v>131.5830555752259</v>
      </c>
      <c r="M62" s="19" t="str">
        <f t="shared" si="0"/>
        <v/>
      </c>
      <c r="N62" s="36" t="str">
        <f t="shared" si="6"/>
        <v/>
      </c>
      <c r="O62" s="36" t="str">
        <f t="shared" si="7"/>
        <v/>
      </c>
      <c r="P62">
        <f t="shared" si="2"/>
        <v>1</v>
      </c>
      <c r="Q62">
        <f t="shared" si="3"/>
        <v>0</v>
      </c>
    </row>
    <row r="63" spans="1:17">
      <c r="A63" s="33" t="s">
        <v>234</v>
      </c>
      <c r="B63" s="34">
        <v>61</v>
      </c>
      <c r="C63" s="34">
        <v>4265</v>
      </c>
      <c r="D63" s="34">
        <v>422</v>
      </c>
      <c r="E63" s="34">
        <v>2202</v>
      </c>
      <c r="F63" s="34">
        <v>4583</v>
      </c>
      <c r="G63" s="34">
        <v>4925</v>
      </c>
      <c r="H63" s="34">
        <v>334</v>
      </c>
      <c r="I63" s="34"/>
      <c r="J63" s="34"/>
      <c r="K63" s="35">
        <f>Matches!I62</f>
        <v>129.8461035766602</v>
      </c>
      <c r="L63" s="35">
        <f>Matches!J62</f>
        <v>134.7052005592397</v>
      </c>
      <c r="M63" s="19" t="str">
        <f t="shared" si="0"/>
        <v/>
      </c>
      <c r="N63" s="36" t="str">
        <f t="shared" si="6"/>
        <v/>
      </c>
      <c r="O63" s="36" t="str">
        <f t="shared" si="7"/>
        <v/>
      </c>
      <c r="P63">
        <f t="shared" si="2"/>
        <v>0</v>
      </c>
      <c r="Q63">
        <f t="shared" si="3"/>
        <v>1</v>
      </c>
    </row>
    <row r="64" spans="1:17">
      <c r="A64" s="33" t="s">
        <v>235</v>
      </c>
      <c r="B64" s="34">
        <v>62</v>
      </c>
      <c r="C64" s="34">
        <v>5123</v>
      </c>
      <c r="D64" s="34">
        <v>3525</v>
      </c>
      <c r="E64" s="34">
        <v>484</v>
      </c>
      <c r="F64" s="34">
        <v>1816</v>
      </c>
      <c r="G64" s="34">
        <v>2626</v>
      </c>
      <c r="H64" s="34">
        <v>527</v>
      </c>
      <c r="I64" s="34"/>
      <c r="J64" s="34"/>
      <c r="K64" s="35">
        <f>Matches!I63</f>
        <v>128.22079556222315</v>
      </c>
      <c r="L64" s="35">
        <f>Matches!J63</f>
        <v>110.5875860886606</v>
      </c>
      <c r="M64" s="19" t="str">
        <f t="shared" si="0"/>
        <v/>
      </c>
      <c r="N64" s="36" t="str">
        <f t="shared" si="6"/>
        <v/>
      </c>
      <c r="O64" s="36" t="str">
        <f t="shared" si="7"/>
        <v/>
      </c>
      <c r="P64">
        <f t="shared" si="2"/>
        <v>1</v>
      </c>
      <c r="Q64">
        <f t="shared" si="3"/>
        <v>0</v>
      </c>
    </row>
    <row r="65" spans="1:17">
      <c r="A65" s="33" t="s">
        <v>236</v>
      </c>
      <c r="B65" s="34">
        <v>63</v>
      </c>
      <c r="C65" s="34">
        <v>5299</v>
      </c>
      <c r="D65" s="34">
        <v>1662</v>
      </c>
      <c r="E65" s="34">
        <v>1519</v>
      </c>
      <c r="F65" s="34">
        <v>175</v>
      </c>
      <c r="G65" s="34">
        <v>3158</v>
      </c>
      <c r="H65" s="34">
        <v>3354</v>
      </c>
      <c r="I65" s="34"/>
      <c r="J65" s="34"/>
      <c r="K65" s="35">
        <f>Matches!I64</f>
        <v>146.1458619181677</v>
      </c>
      <c r="L65" s="35">
        <f>Matches!J64</f>
        <v>169.62689914746429</v>
      </c>
      <c r="M65" s="19" t="str">
        <f t="shared" si="0"/>
        <v/>
      </c>
      <c r="N65" s="36" t="str">
        <f t="shared" si="6"/>
        <v/>
      </c>
      <c r="O65" s="36" t="str">
        <f t="shared" si="7"/>
        <v/>
      </c>
      <c r="P65">
        <f t="shared" si="2"/>
        <v>0</v>
      </c>
      <c r="Q65">
        <f t="shared" si="3"/>
        <v>1</v>
      </c>
    </row>
    <row r="66" spans="1:17">
      <c r="A66" s="33" t="s">
        <v>237</v>
      </c>
      <c r="B66" s="34">
        <v>64</v>
      </c>
      <c r="C66" s="34">
        <v>2607</v>
      </c>
      <c r="D66" s="34">
        <v>4707</v>
      </c>
      <c r="E66" s="34">
        <v>2158</v>
      </c>
      <c r="F66" s="34">
        <v>4930</v>
      </c>
      <c r="G66" s="34">
        <v>2180</v>
      </c>
      <c r="H66" s="34">
        <v>5288</v>
      </c>
      <c r="I66" s="34"/>
      <c r="J66" s="34"/>
      <c r="K66" s="35">
        <f>Matches!I65</f>
        <v>152.6399956871839</v>
      </c>
      <c r="L66" s="35">
        <f>Matches!J65</f>
        <v>131.4125749344222</v>
      </c>
      <c r="M66" s="19" t="str">
        <f t="shared" si="0"/>
        <v/>
      </c>
      <c r="N66" s="36" t="str">
        <f t="shared" si="6"/>
        <v/>
      </c>
      <c r="O66" s="36" t="str">
        <f t="shared" si="7"/>
        <v/>
      </c>
      <c r="P66">
        <f t="shared" si="2"/>
        <v>1</v>
      </c>
      <c r="Q66">
        <f t="shared" si="3"/>
        <v>0</v>
      </c>
    </row>
    <row r="67" spans="1:17">
      <c r="A67" s="33" t="s">
        <v>238</v>
      </c>
      <c r="B67" s="34">
        <v>65</v>
      </c>
      <c r="C67" s="34">
        <v>2834</v>
      </c>
      <c r="D67" s="34">
        <v>2996</v>
      </c>
      <c r="E67" s="34">
        <v>51</v>
      </c>
      <c r="F67" s="34">
        <v>3616</v>
      </c>
      <c r="G67" s="34">
        <v>4531</v>
      </c>
      <c r="H67" s="34">
        <v>1671</v>
      </c>
      <c r="I67" s="34"/>
      <c r="J67" s="34"/>
      <c r="K67" s="35">
        <f>Matches!I66</f>
        <v>193.8931119089327</v>
      </c>
      <c r="L67" s="35">
        <f>Matches!J66</f>
        <v>111.12657934621259</v>
      </c>
      <c r="M67" s="19" t="str">
        <f t="shared" si="0"/>
        <v/>
      </c>
      <c r="N67" s="36" t="str">
        <f t="shared" si="6"/>
        <v/>
      </c>
      <c r="O67" s="36" t="str">
        <f t="shared" si="7"/>
        <v/>
      </c>
      <c r="P67">
        <f t="shared" si="2"/>
        <v>1</v>
      </c>
      <c r="Q67">
        <f t="shared" si="3"/>
        <v>0</v>
      </c>
    </row>
    <row r="68" spans="1:17">
      <c r="A68" s="33" t="s">
        <v>239</v>
      </c>
      <c r="B68" s="34">
        <v>66</v>
      </c>
      <c r="C68" s="34">
        <v>2175</v>
      </c>
      <c r="D68" s="34">
        <v>195</v>
      </c>
      <c r="E68" s="34">
        <v>503</v>
      </c>
      <c r="F68" s="34">
        <v>4499</v>
      </c>
      <c r="G68" s="34">
        <v>4010</v>
      </c>
      <c r="H68" s="34">
        <v>2502</v>
      </c>
      <c r="I68" s="34"/>
      <c r="J68" s="34"/>
      <c r="K68" s="35">
        <f>Matches!I67</f>
        <v>260.89306859995281</v>
      </c>
      <c r="L68" s="35">
        <f>Matches!J67</f>
        <v>43.304229412104497</v>
      </c>
      <c r="M68" s="19" t="str">
        <f t="shared" ref="M68:M131" si="8">IF(ISBLANK(I68),"",IF(OR(AND(I68&gt;J68,K68&gt;L68),AND(I68&lt;J68,K68&lt;L68)),1,0))</f>
        <v/>
      </c>
      <c r="N68" s="36" t="str">
        <f t="shared" si="6"/>
        <v/>
      </c>
      <c r="O68" s="36" t="str">
        <f t="shared" si="7"/>
        <v/>
      </c>
      <c r="P68">
        <f t="shared" si="2"/>
        <v>1</v>
      </c>
      <c r="Q68">
        <f t="shared" si="3"/>
        <v>0</v>
      </c>
    </row>
    <row r="69" spans="1:17">
      <c r="A69" s="33" t="s">
        <v>240</v>
      </c>
      <c r="B69" s="34">
        <v>67</v>
      </c>
      <c r="C69" s="34">
        <v>2655</v>
      </c>
      <c r="D69" s="34">
        <v>33</v>
      </c>
      <c r="E69" s="34">
        <v>4296</v>
      </c>
      <c r="F69" s="34">
        <v>548</v>
      </c>
      <c r="G69" s="34">
        <v>3467</v>
      </c>
      <c r="H69" s="34">
        <v>4911</v>
      </c>
      <c r="I69" s="34"/>
      <c r="J69" s="34"/>
      <c r="K69" s="35">
        <f>Matches!I68</f>
        <v>191.02931163513202</v>
      </c>
      <c r="L69" s="35">
        <f>Matches!J68</f>
        <v>233.74843667470381</v>
      </c>
      <c r="M69" s="19" t="str">
        <f t="shared" si="8"/>
        <v/>
      </c>
      <c r="N69" s="36" t="str">
        <f t="shared" si="6"/>
        <v/>
      </c>
      <c r="O69" s="36" t="str">
        <f t="shared" si="7"/>
        <v/>
      </c>
      <c r="P69">
        <f t="shared" ref="P69:P132" si="9">IF(ISBLANK(I69),IF(K69&gt;L69,1,0),IF(I69&gt;J69,1,0))</f>
        <v>0</v>
      </c>
      <c r="Q69">
        <f t="shared" ref="Q69:Q132" si="10">1-P69</f>
        <v>1</v>
      </c>
    </row>
    <row r="70" spans="1:17">
      <c r="A70" s="33" t="s">
        <v>241</v>
      </c>
      <c r="B70" s="34">
        <v>68</v>
      </c>
      <c r="C70" s="34">
        <v>2978</v>
      </c>
      <c r="D70" s="34">
        <v>103</v>
      </c>
      <c r="E70" s="34">
        <v>4914</v>
      </c>
      <c r="F70" s="34">
        <v>399</v>
      </c>
      <c r="G70" s="34">
        <v>329</v>
      </c>
      <c r="H70" s="34">
        <v>2056</v>
      </c>
      <c r="I70" s="34"/>
      <c r="J70" s="34"/>
      <c r="K70" s="35">
        <f>Matches!I69</f>
        <v>135.00780800103871</v>
      </c>
      <c r="L70" s="35">
        <f>Matches!J69</f>
        <v>245.9657136158981</v>
      </c>
      <c r="M70" s="19" t="str">
        <f t="shared" si="8"/>
        <v/>
      </c>
      <c r="N70" s="36" t="str">
        <f t="shared" si="6"/>
        <v/>
      </c>
      <c r="O70" s="36" t="str">
        <f t="shared" si="7"/>
        <v/>
      </c>
      <c r="P70">
        <f t="shared" si="9"/>
        <v>0</v>
      </c>
      <c r="Q70">
        <f t="shared" si="10"/>
        <v>1</v>
      </c>
    </row>
    <row r="71" spans="1:17">
      <c r="A71" s="33" t="s">
        <v>242</v>
      </c>
      <c r="B71" s="34">
        <v>69</v>
      </c>
      <c r="C71" s="34">
        <v>4944</v>
      </c>
      <c r="D71" s="34">
        <v>3620</v>
      </c>
      <c r="E71" s="34">
        <v>4013</v>
      </c>
      <c r="F71" s="34">
        <v>334</v>
      </c>
      <c r="G71" s="34">
        <v>5019</v>
      </c>
      <c r="H71" s="34">
        <v>2557</v>
      </c>
      <c r="I71" s="34"/>
      <c r="J71" s="34"/>
      <c r="K71" s="35">
        <f>Matches!I70</f>
        <v>139.9682248972745</v>
      </c>
      <c r="L71" s="35">
        <f>Matches!J70</f>
        <v>145.82577912279331</v>
      </c>
      <c r="M71" s="19" t="str">
        <f t="shared" si="8"/>
        <v/>
      </c>
      <c r="N71" s="36" t="str">
        <f t="shared" si="6"/>
        <v/>
      </c>
      <c r="O71" s="36" t="str">
        <f t="shared" si="7"/>
        <v/>
      </c>
      <c r="P71">
        <f t="shared" si="9"/>
        <v>0</v>
      </c>
      <c r="Q71">
        <f t="shared" si="10"/>
        <v>1</v>
      </c>
    </row>
    <row r="72" spans="1:17">
      <c r="A72" s="33" t="s">
        <v>243</v>
      </c>
      <c r="B72" s="34">
        <v>70</v>
      </c>
      <c r="C72" s="34">
        <v>5041</v>
      </c>
      <c r="D72" s="34">
        <v>4583</v>
      </c>
      <c r="E72" s="34">
        <v>1816</v>
      </c>
      <c r="F72" s="34">
        <v>4547</v>
      </c>
      <c r="G72" s="34">
        <v>5134</v>
      </c>
      <c r="H72" s="34">
        <v>4950</v>
      </c>
      <c r="I72" s="34"/>
      <c r="J72" s="34"/>
      <c r="K72" s="35">
        <f>Matches!I71</f>
        <v>121.746359344951</v>
      </c>
      <c r="L72" s="35">
        <f>Matches!J71</f>
        <v>32.680749562131425</v>
      </c>
      <c r="M72" s="19" t="str">
        <f t="shared" si="8"/>
        <v/>
      </c>
      <c r="N72" s="36" t="str">
        <f t="shared" si="6"/>
        <v/>
      </c>
      <c r="O72" s="36" t="str">
        <f t="shared" si="7"/>
        <v/>
      </c>
      <c r="P72">
        <f t="shared" si="9"/>
        <v>1</v>
      </c>
      <c r="Q72">
        <f t="shared" si="10"/>
        <v>0</v>
      </c>
    </row>
    <row r="73" spans="1:17">
      <c r="A73" s="33" t="s">
        <v>244</v>
      </c>
      <c r="B73" s="34">
        <v>71</v>
      </c>
      <c r="C73" s="34">
        <v>2485</v>
      </c>
      <c r="D73" s="34">
        <v>2959</v>
      </c>
      <c r="E73" s="34">
        <v>3492</v>
      </c>
      <c r="F73" s="34">
        <v>175</v>
      </c>
      <c r="G73" s="34">
        <v>3393</v>
      </c>
      <c r="H73" s="34">
        <v>4778</v>
      </c>
      <c r="I73" s="34"/>
      <c r="J73" s="34"/>
      <c r="K73" s="35">
        <f>Matches!I72</f>
        <v>220.99003166178397</v>
      </c>
      <c r="L73" s="35">
        <f>Matches!J72</f>
        <v>217.12319736820382</v>
      </c>
      <c r="M73" s="19" t="str">
        <f t="shared" si="8"/>
        <v/>
      </c>
      <c r="N73" s="36" t="str">
        <f t="shared" si="6"/>
        <v/>
      </c>
      <c r="O73" s="36" t="str">
        <f t="shared" si="7"/>
        <v/>
      </c>
      <c r="P73">
        <f t="shared" si="9"/>
        <v>1</v>
      </c>
      <c r="Q73">
        <f t="shared" si="10"/>
        <v>0</v>
      </c>
    </row>
    <row r="74" spans="1:17">
      <c r="A74" s="33" t="s">
        <v>245</v>
      </c>
      <c r="B74" s="34">
        <v>72</v>
      </c>
      <c r="C74" s="34">
        <v>357</v>
      </c>
      <c r="D74" s="34">
        <v>2180</v>
      </c>
      <c r="E74" s="34">
        <v>3959</v>
      </c>
      <c r="F74" s="34">
        <v>2202</v>
      </c>
      <c r="G74" s="34">
        <v>4077</v>
      </c>
      <c r="H74" s="34">
        <v>1519</v>
      </c>
      <c r="I74" s="34"/>
      <c r="J74" s="34"/>
      <c r="K74" s="35">
        <f>Matches!I73</f>
        <v>198.79902315160169</v>
      </c>
      <c r="L74" s="35">
        <f>Matches!J73</f>
        <v>198.58679557542621</v>
      </c>
      <c r="M74" s="19" t="str">
        <f t="shared" si="8"/>
        <v/>
      </c>
      <c r="N74" s="36" t="str">
        <f t="shared" si="6"/>
        <v/>
      </c>
      <c r="O74" s="36" t="str">
        <f t="shared" si="7"/>
        <v/>
      </c>
      <c r="P74">
        <f t="shared" si="9"/>
        <v>1</v>
      </c>
      <c r="Q74">
        <f t="shared" si="10"/>
        <v>0</v>
      </c>
    </row>
    <row r="75" spans="1:17">
      <c r="A75" s="33" t="s">
        <v>246</v>
      </c>
      <c r="B75" s="34">
        <v>73</v>
      </c>
      <c r="C75" s="34">
        <v>319</v>
      </c>
      <c r="D75" s="34">
        <v>20</v>
      </c>
      <c r="E75" s="34">
        <v>5030</v>
      </c>
      <c r="F75" s="34">
        <v>484</v>
      </c>
      <c r="G75" s="34">
        <v>1477</v>
      </c>
      <c r="H75" s="34">
        <v>1089</v>
      </c>
      <c r="I75" s="34"/>
      <c r="J75" s="34"/>
      <c r="K75" s="35">
        <f>Matches!I74</f>
        <v>184.84638685744198</v>
      </c>
      <c r="L75" s="35">
        <f>Matches!J74</f>
        <v>235.67737629145478</v>
      </c>
      <c r="M75" s="19" t="str">
        <f t="shared" si="8"/>
        <v/>
      </c>
      <c r="N75" s="36" t="str">
        <f t="shared" si="6"/>
        <v/>
      </c>
      <c r="O75" s="36" t="str">
        <f t="shared" si="7"/>
        <v/>
      </c>
      <c r="P75">
        <f t="shared" si="9"/>
        <v>0</v>
      </c>
      <c r="Q75">
        <f t="shared" si="10"/>
        <v>1</v>
      </c>
    </row>
    <row r="76" spans="1:17">
      <c r="A76" s="33" t="s">
        <v>247</v>
      </c>
      <c r="B76" s="34">
        <v>74</v>
      </c>
      <c r="C76" s="34">
        <v>4531</v>
      </c>
      <c r="D76" s="34">
        <v>5299</v>
      </c>
      <c r="E76" s="34">
        <v>781</v>
      </c>
      <c r="F76" s="34">
        <v>2607</v>
      </c>
      <c r="G76" s="34">
        <v>5006</v>
      </c>
      <c r="H76" s="34">
        <v>1086</v>
      </c>
      <c r="I76" s="34"/>
      <c r="J76" s="34"/>
      <c r="K76" s="35">
        <f>Matches!I75</f>
        <v>139.87170317859318</v>
      </c>
      <c r="L76" s="35">
        <f>Matches!J75</f>
        <v>171.73513334483027</v>
      </c>
      <c r="M76" s="19" t="str">
        <f t="shared" si="8"/>
        <v/>
      </c>
      <c r="N76" s="36" t="str">
        <f t="shared" si="6"/>
        <v/>
      </c>
      <c r="O76" s="36" t="str">
        <f t="shared" si="7"/>
        <v/>
      </c>
      <c r="P76">
        <f t="shared" si="9"/>
        <v>0</v>
      </c>
      <c r="Q76">
        <f t="shared" si="10"/>
        <v>1</v>
      </c>
    </row>
    <row r="77" spans="1:17">
      <c r="A77" s="33" t="s">
        <v>248</v>
      </c>
      <c r="B77" s="34">
        <v>75</v>
      </c>
      <c r="C77" s="34">
        <v>27</v>
      </c>
      <c r="D77" s="34">
        <v>422</v>
      </c>
      <c r="E77" s="34">
        <v>2198</v>
      </c>
      <c r="F77" s="34">
        <v>1662</v>
      </c>
      <c r="G77" s="34">
        <v>4930</v>
      </c>
      <c r="H77" s="34">
        <v>2502</v>
      </c>
      <c r="I77" s="34"/>
      <c r="J77" s="34"/>
      <c r="K77" s="35">
        <f>Matches!I76</f>
        <v>159.0981015224084</v>
      </c>
      <c r="L77" s="35">
        <f>Matches!J76</f>
        <v>104.0925652639736</v>
      </c>
      <c r="M77" s="19" t="str">
        <f t="shared" si="8"/>
        <v/>
      </c>
      <c r="N77" s="36" t="str">
        <f t="shared" si="6"/>
        <v/>
      </c>
      <c r="O77" s="36" t="str">
        <f t="shared" si="7"/>
        <v/>
      </c>
      <c r="P77">
        <f t="shared" si="9"/>
        <v>1</v>
      </c>
      <c r="Q77">
        <f t="shared" si="10"/>
        <v>0</v>
      </c>
    </row>
    <row r="78" spans="1:17">
      <c r="A78" s="33" t="s">
        <v>249</v>
      </c>
      <c r="B78" s="34">
        <v>76</v>
      </c>
      <c r="C78" s="34">
        <v>3997</v>
      </c>
      <c r="D78" s="34">
        <v>4707</v>
      </c>
      <c r="E78" s="34">
        <v>4933</v>
      </c>
      <c r="F78" s="34">
        <v>5196</v>
      </c>
      <c r="G78" s="34">
        <v>2626</v>
      </c>
      <c r="H78" s="34">
        <v>2175</v>
      </c>
      <c r="I78" s="34"/>
      <c r="J78" s="34"/>
      <c r="K78" s="35">
        <f>Matches!I77</f>
        <v>44.266279031117399</v>
      </c>
      <c r="L78" s="35">
        <f>Matches!J77</f>
        <v>131.72196539520991</v>
      </c>
      <c r="M78" s="19" t="str">
        <f t="shared" si="8"/>
        <v/>
      </c>
      <c r="N78" s="36" t="str">
        <f t="shared" si="6"/>
        <v/>
      </c>
      <c r="O78" s="36" t="str">
        <f t="shared" si="7"/>
        <v/>
      </c>
      <c r="P78">
        <f t="shared" si="9"/>
        <v>0</v>
      </c>
      <c r="Q78">
        <f t="shared" si="10"/>
        <v>1</v>
      </c>
    </row>
    <row r="79" spans="1:17">
      <c r="A79" s="33" t="s">
        <v>250</v>
      </c>
      <c r="B79" s="34">
        <v>77</v>
      </c>
      <c r="C79" s="34">
        <v>3525</v>
      </c>
      <c r="D79" s="34">
        <v>33</v>
      </c>
      <c r="E79" s="34">
        <v>3354</v>
      </c>
      <c r="F79" s="34">
        <v>2834</v>
      </c>
      <c r="G79" s="34">
        <v>1918</v>
      </c>
      <c r="H79" s="34">
        <v>2067</v>
      </c>
      <c r="I79" s="34"/>
      <c r="J79" s="34"/>
      <c r="K79" s="35">
        <f>Matches!I78</f>
        <v>194.2061907691598</v>
      </c>
      <c r="L79" s="35">
        <f>Matches!J78</f>
        <v>241.16056338107461</v>
      </c>
      <c r="M79" s="19" t="str">
        <f t="shared" si="8"/>
        <v/>
      </c>
      <c r="N79" s="36" t="str">
        <f t="shared" si="6"/>
        <v/>
      </c>
      <c r="O79" s="36" t="str">
        <f t="shared" si="7"/>
        <v/>
      </c>
      <c r="P79">
        <f t="shared" si="9"/>
        <v>0</v>
      </c>
      <c r="Q79">
        <f t="shared" si="10"/>
        <v>1</v>
      </c>
    </row>
    <row r="80" spans="1:17">
      <c r="A80" s="33" t="s">
        <v>251</v>
      </c>
      <c r="B80" s="34">
        <v>78</v>
      </c>
      <c r="C80" s="34">
        <v>4265</v>
      </c>
      <c r="D80" s="34">
        <v>195</v>
      </c>
      <c r="E80" s="34">
        <v>1939</v>
      </c>
      <c r="F80" s="34">
        <v>51</v>
      </c>
      <c r="G80" s="34">
        <v>548</v>
      </c>
      <c r="H80" s="34">
        <v>1625</v>
      </c>
      <c r="I80" s="34"/>
      <c r="J80" s="34"/>
      <c r="K80" s="35">
        <f>Matches!I79</f>
        <v>216.04204892277249</v>
      </c>
      <c r="L80" s="35">
        <f>Matches!J79</f>
        <v>277.04299732222262</v>
      </c>
      <c r="M80" s="19" t="str">
        <f t="shared" si="8"/>
        <v/>
      </c>
      <c r="N80" s="36" t="str">
        <f t="shared" si="6"/>
        <v/>
      </c>
      <c r="O80" s="36" t="str">
        <f t="shared" si="7"/>
        <v/>
      </c>
      <c r="P80">
        <f t="shared" si="9"/>
        <v>0</v>
      </c>
      <c r="Q80">
        <f t="shared" si="10"/>
        <v>1</v>
      </c>
    </row>
    <row r="81" spans="1:17">
      <c r="A81" s="33" t="s">
        <v>271</v>
      </c>
      <c r="B81" s="34">
        <v>79</v>
      </c>
      <c r="C81" s="34">
        <v>3158</v>
      </c>
      <c r="D81" s="34">
        <v>457</v>
      </c>
      <c r="E81" s="34">
        <v>639</v>
      </c>
      <c r="F81" s="34">
        <v>2158</v>
      </c>
      <c r="G81" s="34">
        <v>3211</v>
      </c>
      <c r="H81" s="34">
        <v>2996</v>
      </c>
      <c r="I81" s="34"/>
      <c r="J81" s="34"/>
      <c r="K81" s="35">
        <f>Matches!I80</f>
        <v>172.36300908759131</v>
      </c>
      <c r="L81" s="35">
        <f>Matches!J80</f>
        <v>152.30273465712079</v>
      </c>
      <c r="M81" s="19" t="str">
        <f t="shared" si="8"/>
        <v/>
      </c>
      <c r="N81" s="36" t="str">
        <f t="shared" si="6"/>
        <v/>
      </c>
      <c r="O81" s="36" t="str">
        <f t="shared" si="7"/>
        <v/>
      </c>
      <c r="P81">
        <f t="shared" si="9"/>
        <v>1</v>
      </c>
      <c r="Q81">
        <f t="shared" si="10"/>
        <v>0</v>
      </c>
    </row>
    <row r="82" spans="1:17">
      <c r="A82" s="33" t="s">
        <v>252</v>
      </c>
      <c r="B82" s="34">
        <v>80</v>
      </c>
      <c r="C82" s="34">
        <v>3318</v>
      </c>
      <c r="D82" s="34">
        <v>2655</v>
      </c>
      <c r="E82" s="34">
        <v>4946</v>
      </c>
      <c r="F82" s="34">
        <v>2444</v>
      </c>
      <c r="G82" s="34">
        <v>2341</v>
      </c>
      <c r="H82" s="34">
        <v>2907</v>
      </c>
      <c r="I82" s="34"/>
      <c r="J82" s="34"/>
      <c r="K82" s="35">
        <f>Matches!I81</f>
        <v>172.36295924911309</v>
      </c>
      <c r="L82" s="35">
        <f>Matches!J81</f>
        <v>130.3093073664846</v>
      </c>
      <c r="M82" s="19" t="str">
        <f t="shared" si="8"/>
        <v/>
      </c>
      <c r="N82" s="36" t="str">
        <f t="shared" si="6"/>
        <v/>
      </c>
      <c r="O82" s="36" t="str">
        <f t="shared" si="7"/>
        <v/>
      </c>
      <c r="P82">
        <f t="shared" si="9"/>
        <v>1</v>
      </c>
      <c r="Q82">
        <f t="shared" si="10"/>
        <v>0</v>
      </c>
    </row>
    <row r="83" spans="1:17">
      <c r="A83" s="33" t="s">
        <v>181</v>
      </c>
      <c r="B83" s="34">
        <v>81</v>
      </c>
      <c r="C83" s="34">
        <v>932</v>
      </c>
      <c r="D83" s="34">
        <v>527</v>
      </c>
      <c r="E83" s="34">
        <v>4499</v>
      </c>
      <c r="F83" s="34">
        <v>900</v>
      </c>
      <c r="G83" s="34">
        <v>1671</v>
      </c>
      <c r="H83" s="34">
        <v>4925</v>
      </c>
      <c r="I83" s="34"/>
      <c r="J83" s="34"/>
      <c r="K83" s="35">
        <f>Matches!I82</f>
        <v>100.5357858160601</v>
      </c>
      <c r="L83" s="35">
        <f>Matches!J82</f>
        <v>181.8380465917655</v>
      </c>
      <c r="M83" s="19" t="str">
        <f t="shared" si="8"/>
        <v/>
      </c>
      <c r="N83" s="36" t="str">
        <f t="shared" si="6"/>
        <v/>
      </c>
      <c r="O83" s="36" t="str">
        <f t="shared" si="7"/>
        <v/>
      </c>
      <c r="P83">
        <f t="shared" si="9"/>
        <v>0</v>
      </c>
      <c r="Q83">
        <f t="shared" si="10"/>
        <v>1</v>
      </c>
    </row>
    <row r="84" spans="1:17">
      <c r="A84" s="33" t="s">
        <v>182</v>
      </c>
      <c r="B84" s="34">
        <v>82</v>
      </c>
      <c r="C84" s="34">
        <v>5288</v>
      </c>
      <c r="D84" s="34">
        <v>503</v>
      </c>
      <c r="E84" s="34">
        <v>5123</v>
      </c>
      <c r="F84" s="34">
        <v>378</v>
      </c>
      <c r="G84" s="34">
        <v>2590</v>
      </c>
      <c r="H84" s="34">
        <v>3467</v>
      </c>
      <c r="I84" s="34"/>
      <c r="J84" s="34"/>
      <c r="K84" s="35">
        <f>Matches!I83</f>
        <v>90.170931877893153</v>
      </c>
      <c r="L84" s="35">
        <f>Matches!J83</f>
        <v>249.51121684436001</v>
      </c>
      <c r="M84" s="19" t="str">
        <f t="shared" si="8"/>
        <v/>
      </c>
      <c r="N84" s="36" t="str">
        <f t="shared" si="6"/>
        <v/>
      </c>
      <c r="O84" s="36" t="str">
        <f t="shared" si="7"/>
        <v/>
      </c>
      <c r="P84">
        <f t="shared" si="9"/>
        <v>0</v>
      </c>
      <c r="Q84">
        <f t="shared" si="10"/>
        <v>1</v>
      </c>
    </row>
    <row r="85" spans="1:17">
      <c r="A85" s="33" t="s">
        <v>183</v>
      </c>
      <c r="B85" s="34">
        <v>83</v>
      </c>
      <c r="C85" s="34">
        <v>4010</v>
      </c>
      <c r="D85" s="34">
        <v>229</v>
      </c>
      <c r="E85" s="34">
        <v>1538</v>
      </c>
      <c r="F85" s="34">
        <v>2500</v>
      </c>
      <c r="G85" s="34">
        <v>3616</v>
      </c>
      <c r="H85" s="34">
        <v>2576</v>
      </c>
      <c r="I85" s="34"/>
      <c r="J85" s="34"/>
      <c r="K85" s="35">
        <f>Matches!I84</f>
        <v>87.038756106737296</v>
      </c>
      <c r="L85" s="35">
        <f>Matches!J84</f>
        <v>65.303229415564005</v>
      </c>
      <c r="M85" s="19" t="str">
        <f t="shared" si="8"/>
        <v/>
      </c>
      <c r="N85" s="36" t="str">
        <f t="shared" ref="N85:N131" si="11">IF(IFERROR(I85/K85,"")=0,"",IFERROR(I85/K85,""))</f>
        <v/>
      </c>
      <c r="O85" s="36" t="str">
        <f t="shared" ref="O85:O131" si="12">IF(IFERROR(J85/L85,"")=0,"",IFERROR(J85/L85,""))</f>
        <v/>
      </c>
      <c r="P85">
        <f t="shared" si="9"/>
        <v>1</v>
      </c>
      <c r="Q85">
        <f t="shared" si="10"/>
        <v>0</v>
      </c>
    </row>
    <row r="86" spans="1:17">
      <c r="A86" s="33" t="s">
        <v>184</v>
      </c>
      <c r="B86" s="34">
        <v>84</v>
      </c>
      <c r="C86" s="34">
        <v>2137</v>
      </c>
      <c r="D86" s="34">
        <v>5019</v>
      </c>
      <c r="E86" s="34">
        <v>4547</v>
      </c>
      <c r="F86" s="34">
        <v>1540</v>
      </c>
      <c r="G86" s="34">
        <v>4778</v>
      </c>
      <c r="H86" s="34">
        <v>1086</v>
      </c>
      <c r="I86" s="34"/>
      <c r="J86" s="34"/>
      <c r="K86" s="35">
        <f>Matches!I85</f>
        <v>134.53116299168951</v>
      </c>
      <c r="L86" s="35">
        <f>Matches!J85</f>
        <v>158.66767452495822</v>
      </c>
      <c r="M86" s="19" t="str">
        <f t="shared" si="8"/>
        <v/>
      </c>
      <c r="N86" s="36" t="str">
        <f t="shared" si="11"/>
        <v/>
      </c>
      <c r="O86" s="36" t="str">
        <f t="shared" si="12"/>
        <v/>
      </c>
      <c r="P86">
        <f t="shared" si="9"/>
        <v>0</v>
      </c>
      <c r="Q86">
        <f t="shared" si="10"/>
        <v>1</v>
      </c>
    </row>
    <row r="87" spans="1:17">
      <c r="A87" s="33" t="s">
        <v>185</v>
      </c>
      <c r="B87" s="34">
        <v>85</v>
      </c>
      <c r="C87" s="34">
        <v>4933</v>
      </c>
      <c r="D87" s="34">
        <v>4914</v>
      </c>
      <c r="E87" s="34">
        <v>1816</v>
      </c>
      <c r="F87" s="34">
        <v>5006</v>
      </c>
      <c r="G87" s="34">
        <v>2180</v>
      </c>
      <c r="H87" s="34">
        <v>2834</v>
      </c>
      <c r="I87" s="34"/>
      <c r="J87" s="34"/>
      <c r="K87" s="35">
        <f>Matches!I86</f>
        <v>156.84648179473621</v>
      </c>
      <c r="L87" s="35">
        <f>Matches!J86</f>
        <v>174.53404829021559</v>
      </c>
      <c r="M87" s="19" t="str">
        <f t="shared" si="8"/>
        <v/>
      </c>
      <c r="N87" s="36" t="str">
        <f t="shared" si="11"/>
        <v/>
      </c>
      <c r="O87" s="36" t="str">
        <f t="shared" si="12"/>
        <v/>
      </c>
      <c r="P87">
        <f t="shared" si="9"/>
        <v>0</v>
      </c>
      <c r="Q87">
        <f t="shared" si="10"/>
        <v>1</v>
      </c>
    </row>
    <row r="88" spans="1:17">
      <c r="A88" s="33" t="s">
        <v>186</v>
      </c>
      <c r="B88" s="34">
        <v>86</v>
      </c>
      <c r="C88" s="34">
        <v>4707</v>
      </c>
      <c r="D88" s="34">
        <v>334</v>
      </c>
      <c r="E88" s="34">
        <v>4531</v>
      </c>
      <c r="F88" s="34">
        <v>3492</v>
      </c>
      <c r="G88" s="34">
        <v>2502</v>
      </c>
      <c r="H88" s="34">
        <v>1519</v>
      </c>
      <c r="I88" s="34"/>
      <c r="J88" s="34"/>
      <c r="K88" s="35">
        <f>Matches!I87</f>
        <v>98.095305725195388</v>
      </c>
      <c r="L88" s="35">
        <f>Matches!J87</f>
        <v>144.91865665983431</v>
      </c>
      <c r="M88" s="19" t="str">
        <f t="shared" si="8"/>
        <v/>
      </c>
      <c r="N88" s="36" t="str">
        <f t="shared" si="11"/>
        <v/>
      </c>
      <c r="O88" s="36" t="str">
        <f t="shared" si="12"/>
        <v/>
      </c>
      <c r="P88">
        <f t="shared" si="9"/>
        <v>0</v>
      </c>
      <c r="Q88">
        <f t="shared" si="10"/>
        <v>1</v>
      </c>
    </row>
    <row r="89" spans="1:17">
      <c r="A89" s="33" t="s">
        <v>187</v>
      </c>
      <c r="B89" s="34">
        <v>87</v>
      </c>
      <c r="C89" s="34">
        <v>1662</v>
      </c>
      <c r="D89" s="34">
        <v>195</v>
      </c>
      <c r="E89" s="34">
        <v>319</v>
      </c>
      <c r="F89" s="34">
        <v>4944</v>
      </c>
      <c r="G89" s="34">
        <v>2607</v>
      </c>
      <c r="H89" s="34">
        <v>103</v>
      </c>
      <c r="I89" s="34"/>
      <c r="J89" s="34"/>
      <c r="K89" s="35">
        <f>Matches!I88</f>
        <v>195.73793066533631</v>
      </c>
      <c r="L89" s="35">
        <f>Matches!J88</f>
        <v>176.7208583276155</v>
      </c>
      <c r="M89" s="19" t="str">
        <f t="shared" si="8"/>
        <v/>
      </c>
      <c r="N89" s="36" t="str">
        <f t="shared" si="11"/>
        <v/>
      </c>
      <c r="O89" s="36" t="str">
        <f t="shared" si="12"/>
        <v/>
      </c>
      <c r="P89">
        <f t="shared" si="9"/>
        <v>1</v>
      </c>
      <c r="Q89">
        <f t="shared" si="10"/>
        <v>0</v>
      </c>
    </row>
    <row r="90" spans="1:17">
      <c r="A90" s="33" t="s">
        <v>188</v>
      </c>
      <c r="B90" s="34">
        <v>88</v>
      </c>
      <c r="C90" s="34">
        <v>399</v>
      </c>
      <c r="D90" s="34">
        <v>484</v>
      </c>
      <c r="E90" s="34">
        <v>3158</v>
      </c>
      <c r="F90" s="34">
        <v>2198</v>
      </c>
      <c r="G90" s="34">
        <v>4946</v>
      </c>
      <c r="H90" s="34">
        <v>4911</v>
      </c>
      <c r="I90" s="34"/>
      <c r="J90" s="34"/>
      <c r="K90" s="35">
        <f>Matches!I89</f>
        <v>189.97887780962901</v>
      </c>
      <c r="L90" s="35">
        <f>Matches!J89</f>
        <v>181.84795797536782</v>
      </c>
      <c r="M90" s="19" t="str">
        <f t="shared" si="8"/>
        <v/>
      </c>
      <c r="N90" s="36" t="str">
        <f t="shared" si="11"/>
        <v/>
      </c>
      <c r="O90" s="36" t="str">
        <f t="shared" si="12"/>
        <v/>
      </c>
      <c r="P90">
        <f t="shared" si="9"/>
        <v>1</v>
      </c>
      <c r="Q90">
        <f t="shared" si="10"/>
        <v>0</v>
      </c>
    </row>
    <row r="91" spans="1:17">
      <c r="A91" s="33" t="s">
        <v>189</v>
      </c>
      <c r="B91" s="34">
        <v>89</v>
      </c>
      <c r="C91" s="34">
        <v>4077</v>
      </c>
      <c r="D91" s="34">
        <v>2444</v>
      </c>
      <c r="E91" s="34">
        <v>1939</v>
      </c>
      <c r="F91" s="34">
        <v>2626</v>
      </c>
      <c r="G91" s="34">
        <v>1671</v>
      </c>
      <c r="H91" s="34">
        <v>3354</v>
      </c>
      <c r="I91" s="34"/>
      <c r="J91" s="34"/>
      <c r="K91" s="35">
        <f>Matches!I90</f>
        <v>125.16291872082931</v>
      </c>
      <c r="L91" s="35">
        <f>Matches!J90</f>
        <v>106.5065386011357</v>
      </c>
      <c r="M91" s="19" t="str">
        <f t="shared" si="8"/>
        <v/>
      </c>
      <c r="N91" s="36" t="str">
        <f t="shared" si="11"/>
        <v/>
      </c>
      <c r="O91" s="36" t="str">
        <f t="shared" si="12"/>
        <v/>
      </c>
      <c r="P91">
        <f t="shared" si="9"/>
        <v>1</v>
      </c>
      <c r="Q91">
        <f t="shared" si="10"/>
        <v>0</v>
      </c>
    </row>
    <row r="92" spans="1:17">
      <c r="A92" s="33" t="s">
        <v>190</v>
      </c>
      <c r="B92" s="34">
        <v>90</v>
      </c>
      <c r="C92" s="34">
        <v>2655</v>
      </c>
      <c r="D92" s="34">
        <v>2996</v>
      </c>
      <c r="E92" s="34">
        <v>2978</v>
      </c>
      <c r="F92" s="34">
        <v>2485</v>
      </c>
      <c r="G92" s="34">
        <v>422</v>
      </c>
      <c r="H92" s="34">
        <v>527</v>
      </c>
      <c r="I92" s="34"/>
      <c r="J92" s="34"/>
      <c r="K92" s="35">
        <f>Matches!I91</f>
        <v>129.7587710251679</v>
      </c>
      <c r="L92" s="35">
        <f>Matches!J91</f>
        <v>150.24071620746778</v>
      </c>
      <c r="M92" s="19" t="str">
        <f t="shared" si="8"/>
        <v/>
      </c>
      <c r="N92" s="36" t="str">
        <f t="shared" si="11"/>
        <v/>
      </c>
      <c r="O92" s="36" t="str">
        <f t="shared" si="12"/>
        <v/>
      </c>
      <c r="P92">
        <f t="shared" si="9"/>
        <v>0</v>
      </c>
      <c r="Q92">
        <f t="shared" si="10"/>
        <v>1</v>
      </c>
    </row>
    <row r="93" spans="1:17">
      <c r="A93" s="33" t="s">
        <v>191</v>
      </c>
      <c r="B93" s="34">
        <v>91</v>
      </c>
      <c r="C93" s="34">
        <v>5134</v>
      </c>
      <c r="D93" s="34">
        <v>900</v>
      </c>
      <c r="E93" s="34">
        <v>3959</v>
      </c>
      <c r="F93" s="34">
        <v>27</v>
      </c>
      <c r="G93" s="34">
        <v>2959</v>
      </c>
      <c r="H93" s="34">
        <v>329</v>
      </c>
      <c r="I93" s="34"/>
      <c r="J93" s="34"/>
      <c r="K93" s="35">
        <f>Matches!I92</f>
        <v>109.37956389062845</v>
      </c>
      <c r="L93" s="35">
        <f>Matches!J92</f>
        <v>249.36822699632501</v>
      </c>
      <c r="M93" s="19" t="str">
        <f t="shared" si="8"/>
        <v/>
      </c>
      <c r="N93" s="36" t="str">
        <f t="shared" si="11"/>
        <v/>
      </c>
      <c r="O93" s="36" t="str">
        <f t="shared" si="12"/>
        <v/>
      </c>
      <c r="P93">
        <f t="shared" si="9"/>
        <v>0</v>
      </c>
      <c r="Q93">
        <f t="shared" si="10"/>
        <v>1</v>
      </c>
    </row>
    <row r="94" spans="1:17">
      <c r="A94" s="33" t="s">
        <v>192</v>
      </c>
      <c r="B94" s="34">
        <v>92</v>
      </c>
      <c r="C94" s="34">
        <v>4296</v>
      </c>
      <c r="D94" s="34">
        <v>4013</v>
      </c>
      <c r="E94" s="34">
        <v>503</v>
      </c>
      <c r="F94" s="34">
        <v>357</v>
      </c>
      <c r="G94" s="34">
        <v>932</v>
      </c>
      <c r="H94" s="34">
        <v>2341</v>
      </c>
      <c r="I94" s="34"/>
      <c r="J94" s="34"/>
      <c r="K94" s="35">
        <f>Matches!I93</f>
        <v>115.1098265436445</v>
      </c>
      <c r="L94" s="35">
        <f>Matches!J93</f>
        <v>182.86732146539839</v>
      </c>
      <c r="M94" s="19" t="str">
        <f t="shared" si="8"/>
        <v/>
      </c>
      <c r="N94" s="36" t="str">
        <f t="shared" si="11"/>
        <v/>
      </c>
      <c r="O94" s="36" t="str">
        <f t="shared" si="12"/>
        <v/>
      </c>
      <c r="P94">
        <f t="shared" si="9"/>
        <v>0</v>
      </c>
      <c r="Q94">
        <f t="shared" si="10"/>
        <v>1</v>
      </c>
    </row>
    <row r="95" spans="1:17">
      <c r="A95" s="33" t="s">
        <v>193</v>
      </c>
      <c r="B95" s="34">
        <v>93</v>
      </c>
      <c r="C95" s="34">
        <v>2576</v>
      </c>
      <c r="D95" s="34">
        <v>175</v>
      </c>
      <c r="E95" s="34">
        <v>781</v>
      </c>
      <c r="F95" s="34">
        <v>5123</v>
      </c>
      <c r="G95" s="34">
        <v>2202</v>
      </c>
      <c r="H95" s="34">
        <v>2907</v>
      </c>
      <c r="I95" s="34"/>
      <c r="J95" s="34"/>
      <c r="K95" s="35">
        <f>Matches!I94</f>
        <v>193.59568790476601</v>
      </c>
      <c r="L95" s="35">
        <f>Matches!J94</f>
        <v>121.62446856053106</v>
      </c>
      <c r="M95" s="19" t="str">
        <f t="shared" si="8"/>
        <v/>
      </c>
      <c r="N95" s="36" t="str">
        <f t="shared" si="11"/>
        <v/>
      </c>
      <c r="O95" s="36" t="str">
        <f t="shared" si="12"/>
        <v/>
      </c>
      <c r="P95">
        <f t="shared" si="9"/>
        <v>1</v>
      </c>
      <c r="Q95">
        <f t="shared" si="10"/>
        <v>0</v>
      </c>
    </row>
    <row r="96" spans="1:17">
      <c r="A96" s="33" t="s">
        <v>194</v>
      </c>
      <c r="B96" s="34">
        <v>94</v>
      </c>
      <c r="C96" s="34">
        <v>2067</v>
      </c>
      <c r="D96" s="34">
        <v>2137</v>
      </c>
      <c r="E96" s="34">
        <v>4265</v>
      </c>
      <c r="F96" s="34">
        <v>457</v>
      </c>
      <c r="G96" s="34">
        <v>229</v>
      </c>
      <c r="H96" s="34">
        <v>4930</v>
      </c>
      <c r="I96" s="34"/>
      <c r="J96" s="34"/>
      <c r="K96" s="35">
        <f>Matches!I95</f>
        <v>229.51535762436066</v>
      </c>
      <c r="L96" s="35">
        <f>Matches!J95</f>
        <v>99.988900792224598</v>
      </c>
      <c r="M96" s="19" t="str">
        <f t="shared" si="8"/>
        <v/>
      </c>
      <c r="N96" s="36" t="str">
        <f t="shared" si="11"/>
        <v/>
      </c>
      <c r="O96" s="36" t="str">
        <f t="shared" si="12"/>
        <v/>
      </c>
      <c r="P96">
        <f t="shared" si="9"/>
        <v>1</v>
      </c>
      <c r="Q96">
        <f t="shared" si="10"/>
        <v>0</v>
      </c>
    </row>
    <row r="97" spans="1:17">
      <c r="A97" s="33" t="s">
        <v>195</v>
      </c>
      <c r="B97" s="34">
        <v>95</v>
      </c>
      <c r="C97" s="34">
        <v>2557</v>
      </c>
      <c r="D97" s="34">
        <v>1540</v>
      </c>
      <c r="E97" s="34">
        <v>1625</v>
      </c>
      <c r="F97" s="34">
        <v>2056</v>
      </c>
      <c r="G97" s="34">
        <v>639</v>
      </c>
      <c r="H97" s="34">
        <v>3616</v>
      </c>
      <c r="I97" s="34"/>
      <c r="J97" s="34"/>
      <c r="K97" s="35">
        <f>Matches!I96</f>
        <v>248.25319033840552</v>
      </c>
      <c r="L97" s="35">
        <f>Matches!J96</f>
        <v>208.17794697510979</v>
      </c>
      <c r="M97" s="19" t="str">
        <f t="shared" si="8"/>
        <v/>
      </c>
      <c r="N97" s="36" t="str">
        <f t="shared" si="11"/>
        <v/>
      </c>
      <c r="O97" s="36" t="str">
        <f t="shared" si="12"/>
        <v/>
      </c>
      <c r="P97">
        <f t="shared" si="9"/>
        <v>1</v>
      </c>
      <c r="Q97">
        <f t="shared" si="10"/>
        <v>0</v>
      </c>
    </row>
    <row r="98" spans="1:17">
      <c r="A98" s="33" t="s">
        <v>196</v>
      </c>
      <c r="B98" s="34">
        <v>96</v>
      </c>
      <c r="C98" s="34">
        <v>378</v>
      </c>
      <c r="D98" s="34">
        <v>3997</v>
      </c>
      <c r="E98" s="34">
        <v>1477</v>
      </c>
      <c r="F98" s="34">
        <v>4950</v>
      </c>
      <c r="G98" s="34">
        <v>2158</v>
      </c>
      <c r="H98" s="34">
        <v>3525</v>
      </c>
      <c r="I98" s="34"/>
      <c r="J98" s="34"/>
      <c r="K98" s="35">
        <f>Matches!I97</f>
        <v>187.73122835496179</v>
      </c>
      <c r="L98" s="35">
        <f>Matches!J97</f>
        <v>136.34517553519498</v>
      </c>
      <c r="M98" s="19" t="str">
        <f t="shared" si="8"/>
        <v/>
      </c>
      <c r="N98" s="36" t="str">
        <f t="shared" si="11"/>
        <v/>
      </c>
      <c r="O98" s="36" t="str">
        <f t="shared" si="12"/>
        <v/>
      </c>
      <c r="P98">
        <f t="shared" si="9"/>
        <v>1</v>
      </c>
      <c r="Q98">
        <f t="shared" si="10"/>
        <v>0</v>
      </c>
    </row>
    <row r="99" spans="1:17">
      <c r="A99" s="33" t="s">
        <v>197</v>
      </c>
      <c r="B99" s="34">
        <v>97</v>
      </c>
      <c r="C99" s="34">
        <v>51</v>
      </c>
      <c r="D99" s="34">
        <v>5030</v>
      </c>
      <c r="E99" s="34">
        <v>3620</v>
      </c>
      <c r="F99" s="34">
        <v>2590</v>
      </c>
      <c r="G99" s="34">
        <v>4925</v>
      </c>
      <c r="H99" s="34">
        <v>2175</v>
      </c>
      <c r="I99" s="34"/>
      <c r="J99" s="34"/>
      <c r="K99" s="35">
        <f>Matches!I98</f>
        <v>190.63975492402398</v>
      </c>
      <c r="L99" s="35">
        <f>Matches!J98</f>
        <v>238.97545464569708</v>
      </c>
      <c r="M99" s="19" t="str">
        <f t="shared" si="8"/>
        <v/>
      </c>
      <c r="N99" s="36" t="str">
        <f t="shared" si="11"/>
        <v/>
      </c>
      <c r="O99" s="36" t="str">
        <f t="shared" si="12"/>
        <v/>
      </c>
      <c r="P99">
        <f t="shared" si="9"/>
        <v>0</v>
      </c>
      <c r="Q99">
        <f t="shared" si="10"/>
        <v>1</v>
      </c>
    </row>
    <row r="100" spans="1:17">
      <c r="A100" s="33" t="s">
        <v>198</v>
      </c>
      <c r="B100" s="34">
        <v>98</v>
      </c>
      <c r="C100" s="34">
        <v>5196</v>
      </c>
      <c r="D100" s="34">
        <v>3211</v>
      </c>
      <c r="E100" s="34">
        <v>4010</v>
      </c>
      <c r="F100" s="34">
        <v>33</v>
      </c>
      <c r="G100" s="34">
        <v>3393</v>
      </c>
      <c r="H100" s="34">
        <v>1089</v>
      </c>
      <c r="I100" s="34"/>
      <c r="J100" s="34"/>
      <c r="K100" s="35">
        <f>Matches!I99</f>
        <v>54.462063156007794</v>
      </c>
      <c r="L100" s="35">
        <f>Matches!J99</f>
        <v>271.45928364293587</v>
      </c>
      <c r="M100" s="19" t="str">
        <f t="shared" si="8"/>
        <v/>
      </c>
      <c r="N100" s="36" t="str">
        <f t="shared" si="11"/>
        <v/>
      </c>
      <c r="O100" s="36" t="str">
        <f t="shared" si="12"/>
        <v/>
      </c>
      <c r="P100">
        <f t="shared" si="9"/>
        <v>0</v>
      </c>
      <c r="Q100">
        <f t="shared" si="10"/>
        <v>1</v>
      </c>
    </row>
    <row r="101" spans="1:17">
      <c r="A101" s="33" t="s">
        <v>199</v>
      </c>
      <c r="B101" s="34">
        <v>99</v>
      </c>
      <c r="C101" s="34">
        <v>4583</v>
      </c>
      <c r="D101" s="34">
        <v>3467</v>
      </c>
      <c r="E101" s="34">
        <v>3318</v>
      </c>
      <c r="F101" s="34">
        <v>2500</v>
      </c>
      <c r="G101" s="34">
        <v>20</v>
      </c>
      <c r="H101" s="34">
        <v>1918</v>
      </c>
      <c r="I101" s="34"/>
      <c r="J101" s="34"/>
      <c r="K101" s="35">
        <f>Matches!I100</f>
        <v>166.15798399284751</v>
      </c>
      <c r="L101" s="35">
        <f>Matches!J100</f>
        <v>196.94718899022979</v>
      </c>
      <c r="M101" s="19" t="str">
        <f t="shared" si="8"/>
        <v/>
      </c>
      <c r="N101" s="36" t="str">
        <f t="shared" si="11"/>
        <v/>
      </c>
      <c r="O101" s="36" t="str">
        <f t="shared" si="12"/>
        <v/>
      </c>
      <c r="P101">
        <f t="shared" si="9"/>
        <v>0</v>
      </c>
      <c r="Q101">
        <f t="shared" si="10"/>
        <v>1</v>
      </c>
    </row>
    <row r="102" spans="1:17">
      <c r="A102" s="33" t="s">
        <v>200</v>
      </c>
      <c r="B102" s="34">
        <v>100</v>
      </c>
      <c r="C102" s="34">
        <v>4499</v>
      </c>
      <c r="D102" s="34">
        <v>5288</v>
      </c>
      <c r="E102" s="34">
        <v>1538</v>
      </c>
      <c r="F102" s="34">
        <v>548</v>
      </c>
      <c r="G102" s="34">
        <v>5041</v>
      </c>
      <c r="H102" s="34">
        <v>5299</v>
      </c>
      <c r="I102" s="34"/>
      <c r="J102" s="34"/>
      <c r="K102" s="35">
        <f>Matches!I101</f>
        <v>121.7497938713047</v>
      </c>
      <c r="L102" s="35">
        <f>Matches!J101</f>
        <v>130.31172140412829</v>
      </c>
      <c r="M102" s="19" t="str">
        <f t="shared" si="8"/>
        <v/>
      </c>
      <c r="N102" s="36" t="str">
        <f t="shared" si="11"/>
        <v/>
      </c>
      <c r="O102" s="36" t="str">
        <f t="shared" si="12"/>
        <v/>
      </c>
      <c r="P102">
        <f t="shared" si="9"/>
        <v>0</v>
      </c>
      <c r="Q102">
        <f t="shared" si="10"/>
        <v>1</v>
      </c>
    </row>
    <row r="103" spans="1:17">
      <c r="A103" s="33" t="s">
        <v>253</v>
      </c>
      <c r="B103" s="34">
        <v>101</v>
      </c>
      <c r="C103" s="34">
        <v>503</v>
      </c>
      <c r="D103" s="34">
        <v>4914</v>
      </c>
      <c r="E103" s="34">
        <v>422</v>
      </c>
      <c r="F103" s="34">
        <v>1086</v>
      </c>
      <c r="G103" s="34">
        <v>3354</v>
      </c>
      <c r="H103" s="34">
        <v>2576</v>
      </c>
      <c r="I103" s="34"/>
      <c r="J103" s="34"/>
      <c r="K103" s="35">
        <f>Matches!I102</f>
        <v>154.1950518892117</v>
      </c>
      <c r="L103" s="35">
        <f>Matches!J102</f>
        <v>91.569746486991406</v>
      </c>
      <c r="M103" s="19" t="str">
        <f t="shared" si="8"/>
        <v/>
      </c>
      <c r="N103" s="36" t="str">
        <f t="shared" si="11"/>
        <v/>
      </c>
      <c r="O103" s="36" t="str">
        <f t="shared" si="12"/>
        <v/>
      </c>
      <c r="P103">
        <f t="shared" si="9"/>
        <v>1</v>
      </c>
      <c r="Q103">
        <f t="shared" si="10"/>
        <v>0</v>
      </c>
    </row>
    <row r="104" spans="1:17">
      <c r="A104" s="33" t="s">
        <v>201</v>
      </c>
      <c r="B104" s="34">
        <v>102</v>
      </c>
      <c r="C104" s="34">
        <v>1519</v>
      </c>
      <c r="D104" s="34">
        <v>4944</v>
      </c>
      <c r="E104" s="34">
        <v>1816</v>
      </c>
      <c r="F104" s="34">
        <v>2996</v>
      </c>
      <c r="G104" s="34">
        <v>4778</v>
      </c>
      <c r="H104" s="34">
        <v>900</v>
      </c>
      <c r="I104" s="34"/>
      <c r="J104" s="34"/>
      <c r="K104" s="35">
        <f>Matches!I103</f>
        <v>221.26142970307271</v>
      </c>
      <c r="L104" s="35">
        <f>Matches!J103</f>
        <v>160.39120769562157</v>
      </c>
      <c r="M104" s="19" t="str">
        <f t="shared" si="8"/>
        <v/>
      </c>
      <c r="N104" s="36" t="str">
        <f t="shared" si="11"/>
        <v/>
      </c>
      <c r="O104" s="36" t="str">
        <f t="shared" si="12"/>
        <v/>
      </c>
      <c r="P104">
        <f t="shared" si="9"/>
        <v>1</v>
      </c>
      <c r="Q104">
        <f t="shared" si="10"/>
        <v>0</v>
      </c>
    </row>
    <row r="105" spans="1:17">
      <c r="A105" s="33" t="s">
        <v>202</v>
      </c>
      <c r="B105" s="34">
        <v>103</v>
      </c>
      <c r="C105" s="34">
        <v>4077</v>
      </c>
      <c r="D105" s="34">
        <v>4296</v>
      </c>
      <c r="E105" s="34">
        <v>4930</v>
      </c>
      <c r="F105" s="34">
        <v>4946</v>
      </c>
      <c r="G105" s="34">
        <v>103</v>
      </c>
      <c r="H105" s="34">
        <v>1540</v>
      </c>
      <c r="I105" s="34"/>
      <c r="J105" s="34"/>
      <c r="K105" s="35">
        <f>Matches!I104</f>
        <v>150.1468241813061</v>
      </c>
      <c r="L105" s="35">
        <f>Matches!J104</f>
        <v>160.81113483424662</v>
      </c>
      <c r="M105" s="19" t="str">
        <f t="shared" si="8"/>
        <v/>
      </c>
      <c r="N105" s="36" t="str">
        <f t="shared" si="11"/>
        <v/>
      </c>
      <c r="O105" s="36" t="str">
        <f t="shared" si="12"/>
        <v/>
      </c>
      <c r="P105">
        <f t="shared" si="9"/>
        <v>0</v>
      </c>
      <c r="Q105">
        <f t="shared" si="10"/>
        <v>1</v>
      </c>
    </row>
    <row r="106" spans="1:17">
      <c r="A106" s="33" t="s">
        <v>203</v>
      </c>
      <c r="B106" s="34">
        <v>104</v>
      </c>
      <c r="C106" s="34">
        <v>2978</v>
      </c>
      <c r="D106" s="34">
        <v>378</v>
      </c>
      <c r="E106" s="34">
        <v>1662</v>
      </c>
      <c r="F106" s="34">
        <v>781</v>
      </c>
      <c r="G106" s="34">
        <v>3616</v>
      </c>
      <c r="H106" s="34">
        <v>357</v>
      </c>
      <c r="I106" s="34"/>
      <c r="J106" s="34"/>
      <c r="K106" s="35">
        <f>Matches!I105</f>
        <v>114.3420367114586</v>
      </c>
      <c r="L106" s="35">
        <f>Matches!J105</f>
        <v>194.24950294227381</v>
      </c>
      <c r="M106" s="19" t="str">
        <f t="shared" si="8"/>
        <v/>
      </c>
      <c r="N106" s="36" t="str">
        <f t="shared" si="11"/>
        <v/>
      </c>
      <c r="O106" s="36" t="str">
        <f t="shared" si="12"/>
        <v/>
      </c>
      <c r="P106">
        <f t="shared" si="9"/>
        <v>0</v>
      </c>
      <c r="Q106">
        <f t="shared" si="10"/>
        <v>1</v>
      </c>
    </row>
    <row r="107" spans="1:17">
      <c r="A107" s="33" t="s">
        <v>204</v>
      </c>
      <c r="B107" s="34">
        <v>105</v>
      </c>
      <c r="C107" s="34">
        <v>1477</v>
      </c>
      <c r="D107" s="34">
        <v>5134</v>
      </c>
      <c r="E107" s="34">
        <v>4925</v>
      </c>
      <c r="F107" s="34">
        <v>4013</v>
      </c>
      <c r="G107" s="34">
        <v>2067</v>
      </c>
      <c r="H107" s="34">
        <v>3492</v>
      </c>
      <c r="I107" s="34"/>
      <c r="J107" s="34"/>
      <c r="K107" s="35">
        <f>Matches!I106</f>
        <v>148.86799706070704</v>
      </c>
      <c r="L107" s="35">
        <f>Matches!J106</f>
        <v>108.3692974264281</v>
      </c>
      <c r="M107" s="19" t="str">
        <f t="shared" si="8"/>
        <v/>
      </c>
      <c r="N107" s="36" t="str">
        <f t="shared" si="11"/>
        <v/>
      </c>
      <c r="O107" s="36" t="str">
        <f t="shared" si="12"/>
        <v/>
      </c>
      <c r="P107">
        <f t="shared" si="9"/>
        <v>1</v>
      </c>
      <c r="Q107">
        <f t="shared" si="10"/>
        <v>0</v>
      </c>
    </row>
    <row r="108" spans="1:17">
      <c r="A108" s="33" t="s">
        <v>205</v>
      </c>
      <c r="B108" s="34">
        <v>106</v>
      </c>
      <c r="C108" s="34">
        <v>5006</v>
      </c>
      <c r="D108" s="34">
        <v>2590</v>
      </c>
      <c r="E108" s="34">
        <v>27</v>
      </c>
      <c r="F108" s="34">
        <v>3158</v>
      </c>
      <c r="G108" s="34">
        <v>932</v>
      </c>
      <c r="H108" s="34">
        <v>5019</v>
      </c>
      <c r="I108" s="34"/>
      <c r="J108" s="34"/>
      <c r="K108" s="35">
        <f>Matches!I107</f>
        <v>250.81002351210492</v>
      </c>
      <c r="L108" s="35">
        <f>Matches!J107</f>
        <v>137.55564443415258</v>
      </c>
      <c r="M108" s="19" t="str">
        <f t="shared" si="8"/>
        <v/>
      </c>
      <c r="N108" s="36" t="str">
        <f t="shared" si="11"/>
        <v/>
      </c>
      <c r="O108" s="36" t="str">
        <f t="shared" si="12"/>
        <v/>
      </c>
      <c r="P108">
        <f t="shared" si="9"/>
        <v>1</v>
      </c>
      <c r="Q108">
        <f t="shared" si="10"/>
        <v>0</v>
      </c>
    </row>
    <row r="109" spans="1:17">
      <c r="A109" s="33" t="s">
        <v>206</v>
      </c>
      <c r="B109" s="34">
        <v>107</v>
      </c>
      <c r="C109" s="34">
        <v>399</v>
      </c>
      <c r="D109" s="34">
        <v>4531</v>
      </c>
      <c r="E109" s="34">
        <v>175</v>
      </c>
      <c r="F109" s="34">
        <v>527</v>
      </c>
      <c r="G109" s="34">
        <v>3959</v>
      </c>
      <c r="H109" s="34">
        <v>4265</v>
      </c>
      <c r="I109" s="34"/>
      <c r="J109" s="34"/>
      <c r="K109" s="35">
        <f>Matches!I108</f>
        <v>169.0199383202031</v>
      </c>
      <c r="L109" s="35">
        <f>Matches!J108</f>
        <v>142.5427315439951</v>
      </c>
      <c r="M109" s="19" t="str">
        <f t="shared" si="8"/>
        <v/>
      </c>
      <c r="N109" s="36" t="str">
        <f t="shared" si="11"/>
        <v/>
      </c>
      <c r="O109" s="36" t="str">
        <f t="shared" si="12"/>
        <v/>
      </c>
      <c r="P109">
        <f t="shared" si="9"/>
        <v>1</v>
      </c>
      <c r="Q109">
        <f t="shared" si="10"/>
        <v>0</v>
      </c>
    </row>
    <row r="110" spans="1:17" ht="13.5" customHeight="1">
      <c r="A110" s="33" t="s">
        <v>207</v>
      </c>
      <c r="B110" s="34">
        <v>108</v>
      </c>
      <c r="C110" s="34">
        <v>5196</v>
      </c>
      <c r="D110" s="34">
        <v>334</v>
      </c>
      <c r="E110" s="34">
        <v>639</v>
      </c>
      <c r="F110" s="34">
        <v>5123</v>
      </c>
      <c r="G110" s="34">
        <v>2444</v>
      </c>
      <c r="H110" s="34">
        <v>1918</v>
      </c>
      <c r="I110" s="34"/>
      <c r="J110" s="34"/>
      <c r="K110" s="35">
        <f>Matches!I109</f>
        <v>165.76234095658981</v>
      </c>
      <c r="L110" s="35">
        <f>Matches!J109</f>
        <v>125.67728200475625</v>
      </c>
      <c r="M110" s="19" t="str">
        <f t="shared" si="8"/>
        <v/>
      </c>
      <c r="N110" s="36" t="str">
        <f t="shared" si="11"/>
        <v/>
      </c>
      <c r="O110" s="36" t="str">
        <f t="shared" si="12"/>
        <v/>
      </c>
      <c r="P110">
        <f t="shared" si="9"/>
        <v>1</v>
      </c>
      <c r="Q110">
        <f t="shared" si="10"/>
        <v>0</v>
      </c>
    </row>
    <row r="111" spans="1:17">
      <c r="A111" s="33" t="s">
        <v>208</v>
      </c>
      <c r="B111" s="34">
        <v>109</v>
      </c>
      <c r="C111" s="34">
        <v>20</v>
      </c>
      <c r="D111" s="34">
        <v>2502</v>
      </c>
      <c r="E111" s="34">
        <v>5299</v>
      </c>
      <c r="F111" s="34">
        <v>1671</v>
      </c>
      <c r="G111" s="34">
        <v>1625</v>
      </c>
      <c r="H111" s="34">
        <v>33</v>
      </c>
      <c r="I111" s="34"/>
      <c r="J111" s="34"/>
      <c r="K111" s="35">
        <f>Matches!I110</f>
        <v>134.43133697891278</v>
      </c>
      <c r="L111" s="35">
        <f>Matches!J110</f>
        <v>312.00681540560663</v>
      </c>
      <c r="M111" s="19" t="str">
        <f t="shared" si="8"/>
        <v/>
      </c>
      <c r="N111" s="36" t="str">
        <f t="shared" si="11"/>
        <v/>
      </c>
      <c r="O111" s="36" t="str">
        <f t="shared" si="12"/>
        <v/>
      </c>
      <c r="P111">
        <f t="shared" si="9"/>
        <v>0</v>
      </c>
      <c r="Q111">
        <f t="shared" si="10"/>
        <v>1</v>
      </c>
    </row>
    <row r="112" spans="1:17">
      <c r="A112" s="33" t="s">
        <v>209</v>
      </c>
      <c r="B112" s="34">
        <v>110</v>
      </c>
      <c r="C112" s="34">
        <v>2557</v>
      </c>
      <c r="D112" s="34">
        <v>329</v>
      </c>
      <c r="E112" s="34">
        <v>2202</v>
      </c>
      <c r="F112" s="34">
        <v>3997</v>
      </c>
      <c r="G112" s="34">
        <v>229</v>
      </c>
      <c r="H112" s="34">
        <v>548</v>
      </c>
      <c r="I112" s="34"/>
      <c r="J112" s="34"/>
      <c r="K112" s="35">
        <f>Matches!I111</f>
        <v>152.93201227751891</v>
      </c>
      <c r="L112" s="35">
        <f>Matches!J111</f>
        <v>100.09980363799869</v>
      </c>
      <c r="M112" s="19" t="str">
        <f t="shared" si="8"/>
        <v/>
      </c>
      <c r="N112" s="36" t="str">
        <f t="shared" si="11"/>
        <v/>
      </c>
      <c r="O112" s="36" t="str">
        <f t="shared" si="12"/>
        <v/>
      </c>
      <c r="P112">
        <f t="shared" si="9"/>
        <v>1</v>
      </c>
      <c r="Q112">
        <f t="shared" si="10"/>
        <v>0</v>
      </c>
    </row>
    <row r="113" spans="1:17">
      <c r="A113" s="33" t="s">
        <v>210</v>
      </c>
      <c r="B113" s="34">
        <v>111</v>
      </c>
      <c r="C113" s="34">
        <v>2137</v>
      </c>
      <c r="D113" s="34">
        <v>3393</v>
      </c>
      <c r="E113" s="34">
        <v>2907</v>
      </c>
      <c r="F113" s="34">
        <v>4707</v>
      </c>
      <c r="G113" s="34">
        <v>319</v>
      </c>
      <c r="H113" s="34">
        <v>4583</v>
      </c>
      <c r="I113" s="34"/>
      <c r="J113" s="34"/>
      <c r="K113" s="35">
        <f>Matches!I112</f>
        <v>247.00162852202453</v>
      </c>
      <c r="L113" s="35">
        <f>Matches!J112</f>
        <v>102.9094657352544</v>
      </c>
      <c r="M113" s="19" t="str">
        <f t="shared" si="8"/>
        <v/>
      </c>
      <c r="N113" s="36" t="str">
        <f t="shared" si="11"/>
        <v/>
      </c>
      <c r="O113" s="36" t="str">
        <f t="shared" si="12"/>
        <v/>
      </c>
      <c r="P113">
        <f t="shared" si="9"/>
        <v>1</v>
      </c>
      <c r="Q113">
        <f t="shared" si="10"/>
        <v>0</v>
      </c>
    </row>
    <row r="114" spans="1:17">
      <c r="A114" s="33" t="s">
        <v>211</v>
      </c>
      <c r="B114" s="34">
        <v>112</v>
      </c>
      <c r="C114" s="34">
        <v>2198</v>
      </c>
      <c r="D114" s="34">
        <v>2158</v>
      </c>
      <c r="E114" s="34">
        <v>2500</v>
      </c>
      <c r="F114" s="34">
        <v>1089</v>
      </c>
      <c r="G114" s="34">
        <v>5041</v>
      </c>
      <c r="H114" s="34">
        <v>2485</v>
      </c>
      <c r="I114" s="34"/>
      <c r="J114" s="34"/>
      <c r="K114" s="35">
        <f>Matches!I113</f>
        <v>122.83195459029238</v>
      </c>
      <c r="L114" s="35">
        <f>Matches!J113</f>
        <v>212.34775092838197</v>
      </c>
      <c r="M114" s="19" t="str">
        <f t="shared" si="8"/>
        <v/>
      </c>
      <c r="N114" s="36" t="str">
        <f t="shared" si="11"/>
        <v/>
      </c>
      <c r="O114" s="36" t="str">
        <f t="shared" si="12"/>
        <v/>
      </c>
      <c r="P114">
        <f t="shared" si="9"/>
        <v>0</v>
      </c>
      <c r="Q114">
        <f t="shared" si="10"/>
        <v>1</v>
      </c>
    </row>
    <row r="115" spans="1:17">
      <c r="A115" s="33" t="s">
        <v>212</v>
      </c>
      <c r="B115" s="34">
        <v>113</v>
      </c>
      <c r="C115" s="34">
        <v>2180</v>
      </c>
      <c r="D115" s="34">
        <v>1538</v>
      </c>
      <c r="E115" s="34">
        <v>2959</v>
      </c>
      <c r="F115" s="34">
        <v>4547</v>
      </c>
      <c r="G115" s="34">
        <v>3467</v>
      </c>
      <c r="H115" s="34">
        <v>51</v>
      </c>
      <c r="I115" s="34"/>
      <c r="J115" s="34"/>
      <c r="K115" s="35">
        <f>Matches!I114</f>
        <v>242.63923347277699</v>
      </c>
      <c r="L115" s="35">
        <f>Matches!J114</f>
        <v>192.4361317792164</v>
      </c>
      <c r="M115" s="19" t="str">
        <f t="shared" si="8"/>
        <v/>
      </c>
      <c r="N115" s="36" t="str">
        <f t="shared" si="11"/>
        <v/>
      </c>
      <c r="O115" s="36" t="str">
        <f t="shared" si="12"/>
        <v/>
      </c>
      <c r="P115">
        <f t="shared" si="9"/>
        <v>1</v>
      </c>
      <c r="Q115">
        <f t="shared" si="10"/>
        <v>0</v>
      </c>
    </row>
    <row r="116" spans="1:17">
      <c r="A116" s="33" t="s">
        <v>213</v>
      </c>
      <c r="B116" s="34">
        <v>114</v>
      </c>
      <c r="C116" s="34">
        <v>457</v>
      </c>
      <c r="D116" s="34">
        <v>2655</v>
      </c>
      <c r="E116" s="34">
        <v>3620</v>
      </c>
      <c r="F116" s="34">
        <v>1939</v>
      </c>
      <c r="G116" s="34">
        <v>5288</v>
      </c>
      <c r="H116" s="34">
        <v>4010</v>
      </c>
      <c r="I116" s="34"/>
      <c r="J116" s="34"/>
      <c r="K116" s="35">
        <f>Matches!I115</f>
        <v>153.82334330571149</v>
      </c>
      <c r="L116" s="35">
        <f>Matches!J115</f>
        <v>47.766809705780105</v>
      </c>
      <c r="M116" s="19" t="str">
        <f t="shared" si="8"/>
        <v/>
      </c>
      <c r="N116" s="36" t="str">
        <f t="shared" si="11"/>
        <v/>
      </c>
      <c r="O116" s="36" t="str">
        <f t="shared" si="12"/>
        <v/>
      </c>
      <c r="P116">
        <f t="shared" si="9"/>
        <v>1</v>
      </c>
      <c r="Q116">
        <f t="shared" si="10"/>
        <v>0</v>
      </c>
    </row>
    <row r="117" spans="1:17">
      <c r="A117" s="33" t="s">
        <v>214</v>
      </c>
      <c r="B117" s="34">
        <v>115</v>
      </c>
      <c r="C117" s="34">
        <v>2834</v>
      </c>
      <c r="D117" s="34">
        <v>2626</v>
      </c>
      <c r="E117" s="34">
        <v>3318</v>
      </c>
      <c r="F117" s="34">
        <v>2056</v>
      </c>
      <c r="G117" s="34">
        <v>4911</v>
      </c>
      <c r="H117" s="34">
        <v>4499</v>
      </c>
      <c r="I117" s="34"/>
      <c r="J117" s="34"/>
      <c r="K117" s="35">
        <f>Matches!I116</f>
        <v>136.45128876542449</v>
      </c>
      <c r="L117" s="35">
        <f>Matches!J116</f>
        <v>225.0260365436867</v>
      </c>
      <c r="M117" s="19" t="str">
        <f t="shared" si="8"/>
        <v/>
      </c>
      <c r="N117" s="36" t="str">
        <f t="shared" si="11"/>
        <v/>
      </c>
      <c r="O117" s="36" t="str">
        <f t="shared" si="12"/>
        <v/>
      </c>
      <c r="P117">
        <f t="shared" si="9"/>
        <v>0</v>
      </c>
      <c r="Q117">
        <f t="shared" si="10"/>
        <v>1</v>
      </c>
    </row>
    <row r="118" spans="1:17">
      <c r="A118" s="33" t="s">
        <v>215</v>
      </c>
      <c r="B118" s="34">
        <v>116</v>
      </c>
      <c r="C118" s="34">
        <v>3211</v>
      </c>
      <c r="D118" s="34">
        <v>2175</v>
      </c>
      <c r="E118" s="34">
        <v>2341</v>
      </c>
      <c r="F118" s="34">
        <v>4950</v>
      </c>
      <c r="G118" s="34">
        <v>2607</v>
      </c>
      <c r="H118" s="34">
        <v>484</v>
      </c>
      <c r="I118" s="34"/>
      <c r="J118" s="34"/>
      <c r="K118" s="35">
        <f>Matches!I117</f>
        <v>181.2823443296648</v>
      </c>
      <c r="L118" s="35">
        <f>Matches!J117</f>
        <v>139.0997501896191</v>
      </c>
      <c r="M118" s="19" t="str">
        <f t="shared" si="8"/>
        <v/>
      </c>
      <c r="N118" s="36" t="str">
        <f t="shared" si="11"/>
        <v/>
      </c>
      <c r="O118" s="36" t="str">
        <f t="shared" si="12"/>
        <v/>
      </c>
      <c r="P118">
        <f t="shared" si="9"/>
        <v>1</v>
      </c>
      <c r="Q118">
        <f t="shared" si="10"/>
        <v>0</v>
      </c>
    </row>
    <row r="119" spans="1:17">
      <c r="A119" s="33" t="s">
        <v>216</v>
      </c>
      <c r="B119" s="34">
        <v>117</v>
      </c>
      <c r="C119" s="34">
        <v>4933</v>
      </c>
      <c r="D119" s="34">
        <v>3525</v>
      </c>
      <c r="E119" s="34">
        <v>900</v>
      </c>
      <c r="F119" s="34">
        <v>195</v>
      </c>
      <c r="G119" s="34">
        <v>5030</v>
      </c>
      <c r="H119" s="34">
        <v>4077</v>
      </c>
      <c r="I119" s="34"/>
      <c r="J119" s="34"/>
      <c r="K119" s="35">
        <f>Matches!I118</f>
        <v>148.02968295430082</v>
      </c>
      <c r="L119" s="35">
        <f>Matches!J118</f>
        <v>211.4271828052855</v>
      </c>
      <c r="M119" s="19" t="str">
        <f t="shared" si="8"/>
        <v/>
      </c>
      <c r="N119" s="36" t="str">
        <f t="shared" si="11"/>
        <v/>
      </c>
      <c r="O119" s="36" t="str">
        <f t="shared" si="12"/>
        <v/>
      </c>
      <c r="P119">
        <f t="shared" si="9"/>
        <v>0</v>
      </c>
      <c r="Q119">
        <f t="shared" si="10"/>
        <v>1</v>
      </c>
    </row>
    <row r="120" spans="1:17">
      <c r="A120" s="33" t="s">
        <v>217</v>
      </c>
      <c r="B120" s="34">
        <v>118</v>
      </c>
      <c r="C120" s="34">
        <v>2067</v>
      </c>
      <c r="D120" s="34">
        <v>5123</v>
      </c>
      <c r="E120" s="34">
        <v>3997</v>
      </c>
      <c r="F120" s="34">
        <v>4778</v>
      </c>
      <c r="G120" s="34">
        <v>4531</v>
      </c>
      <c r="H120" s="34">
        <v>1662</v>
      </c>
      <c r="I120" s="34"/>
      <c r="J120" s="34"/>
      <c r="K120" s="35">
        <f>Matches!I119</f>
        <v>98.983566417061652</v>
      </c>
      <c r="L120" s="35">
        <f>Matches!J119</f>
        <v>84.64032362071309</v>
      </c>
      <c r="M120" s="19" t="str">
        <f t="shared" si="8"/>
        <v/>
      </c>
      <c r="N120" s="36" t="str">
        <f t="shared" si="11"/>
        <v/>
      </c>
      <c r="O120" s="36" t="str">
        <f t="shared" si="12"/>
        <v/>
      </c>
      <c r="P120">
        <f t="shared" si="9"/>
        <v>1</v>
      </c>
      <c r="Q120">
        <f t="shared" si="10"/>
        <v>0</v>
      </c>
    </row>
    <row r="121" spans="1:17">
      <c r="A121" s="33" t="s">
        <v>218</v>
      </c>
      <c r="B121" s="34">
        <v>119</v>
      </c>
      <c r="C121" s="34">
        <v>781</v>
      </c>
      <c r="D121" s="34">
        <v>4946</v>
      </c>
      <c r="E121" s="34">
        <v>1671</v>
      </c>
      <c r="F121" s="34">
        <v>1477</v>
      </c>
      <c r="G121" s="34">
        <v>1519</v>
      </c>
      <c r="H121" s="34">
        <v>4914</v>
      </c>
      <c r="I121" s="34"/>
      <c r="J121" s="34"/>
      <c r="K121" s="35">
        <f>Matches!I120</f>
        <v>227.19362310815637</v>
      </c>
      <c r="L121" s="35">
        <f>Matches!J120</f>
        <v>266.3490138689869</v>
      </c>
      <c r="M121" s="19" t="str">
        <f t="shared" si="8"/>
        <v/>
      </c>
      <c r="N121" s="36" t="str">
        <f t="shared" si="11"/>
        <v/>
      </c>
      <c r="O121" s="36" t="str">
        <f t="shared" si="12"/>
        <v/>
      </c>
      <c r="P121">
        <f t="shared" si="9"/>
        <v>0</v>
      </c>
      <c r="Q121">
        <f t="shared" si="10"/>
        <v>1</v>
      </c>
    </row>
    <row r="122" spans="1:17">
      <c r="A122" s="33" t="s">
        <v>219</v>
      </c>
      <c r="B122" s="34">
        <v>120</v>
      </c>
      <c r="C122" s="34">
        <v>2444</v>
      </c>
      <c r="D122" s="34">
        <v>3492</v>
      </c>
      <c r="E122" s="34">
        <v>5019</v>
      </c>
      <c r="F122" s="34">
        <v>1089</v>
      </c>
      <c r="G122" s="34">
        <v>4583</v>
      </c>
      <c r="H122" s="34">
        <v>4930</v>
      </c>
      <c r="I122" s="34"/>
      <c r="J122" s="34"/>
      <c r="K122" s="35">
        <f>Matches!I121</f>
        <v>56.649831063330303</v>
      </c>
      <c r="L122" s="35">
        <f>Matches!J121</f>
        <v>143.69466140128731</v>
      </c>
      <c r="M122" s="19" t="str">
        <f t="shared" si="8"/>
        <v/>
      </c>
      <c r="N122" s="36" t="str">
        <f t="shared" si="11"/>
        <v/>
      </c>
      <c r="O122" s="36" t="str">
        <f t="shared" si="12"/>
        <v/>
      </c>
      <c r="P122">
        <f t="shared" si="9"/>
        <v>0</v>
      </c>
      <c r="Q122">
        <f t="shared" si="10"/>
        <v>1</v>
      </c>
    </row>
    <row r="123" spans="1:17">
      <c r="A123" s="33" t="s">
        <v>220</v>
      </c>
      <c r="B123" s="34">
        <v>121</v>
      </c>
      <c r="C123" s="34">
        <v>378</v>
      </c>
      <c r="D123" s="34">
        <v>4925</v>
      </c>
      <c r="E123" s="34">
        <v>2959</v>
      </c>
      <c r="F123" s="34">
        <v>2198</v>
      </c>
      <c r="G123" s="34">
        <v>5299</v>
      </c>
      <c r="H123" s="34">
        <v>639</v>
      </c>
      <c r="I123" s="34"/>
      <c r="J123" s="34"/>
      <c r="K123" s="35">
        <f>Matches!I122</f>
        <v>190.1132856544927</v>
      </c>
      <c r="L123" s="35">
        <f>Matches!J122</f>
        <v>138.74912380712681</v>
      </c>
      <c r="M123" s="19" t="str">
        <f t="shared" si="8"/>
        <v/>
      </c>
      <c r="N123" s="36" t="str">
        <f t="shared" si="11"/>
        <v/>
      </c>
      <c r="O123" s="36" t="str">
        <f t="shared" si="12"/>
        <v/>
      </c>
      <c r="P123">
        <f t="shared" si="9"/>
        <v>1</v>
      </c>
      <c r="Q123">
        <f t="shared" si="10"/>
        <v>0</v>
      </c>
    </row>
    <row r="124" spans="1:17">
      <c r="A124" s="33" t="s">
        <v>221</v>
      </c>
      <c r="B124" s="34">
        <v>122</v>
      </c>
      <c r="C124" s="34">
        <v>3616</v>
      </c>
      <c r="D124" s="34">
        <v>329</v>
      </c>
      <c r="E124" s="34">
        <v>2180</v>
      </c>
      <c r="F124" s="34">
        <v>503</v>
      </c>
      <c r="G124" s="34">
        <v>20</v>
      </c>
      <c r="H124" s="34">
        <v>175</v>
      </c>
      <c r="I124" s="34"/>
      <c r="J124" s="34"/>
      <c r="K124" s="35">
        <f>Matches!I123</f>
        <v>145.65946022060871</v>
      </c>
      <c r="L124" s="35">
        <f>Matches!J123</f>
        <v>219.01191744428368</v>
      </c>
      <c r="M124" s="19" t="str">
        <f t="shared" si="8"/>
        <v/>
      </c>
      <c r="N124" s="36" t="str">
        <f t="shared" si="11"/>
        <v/>
      </c>
      <c r="O124" s="36" t="str">
        <f t="shared" si="12"/>
        <v/>
      </c>
      <c r="P124">
        <f t="shared" si="9"/>
        <v>0</v>
      </c>
      <c r="Q124">
        <f t="shared" si="10"/>
        <v>1</v>
      </c>
    </row>
    <row r="125" spans="1:17">
      <c r="A125" s="33" t="s">
        <v>222</v>
      </c>
      <c r="B125" s="34">
        <v>123</v>
      </c>
      <c r="C125" s="34">
        <v>2485</v>
      </c>
      <c r="D125" s="34">
        <v>548</v>
      </c>
      <c r="E125" s="45">
        <v>5006</v>
      </c>
      <c r="F125" s="34">
        <v>399</v>
      </c>
      <c r="G125" s="34">
        <v>3620</v>
      </c>
      <c r="H125" s="34">
        <v>2626</v>
      </c>
      <c r="I125" s="34"/>
      <c r="J125" s="34"/>
      <c r="K125" s="35">
        <f>Matches!I124</f>
        <v>215.3585319075749</v>
      </c>
      <c r="L125" s="35">
        <f>Matches!J124</f>
        <v>149.17954262085439</v>
      </c>
      <c r="M125" s="19" t="str">
        <f t="shared" si="8"/>
        <v/>
      </c>
      <c r="N125" s="36" t="str">
        <f t="shared" si="11"/>
        <v/>
      </c>
      <c r="O125" s="36" t="str">
        <f t="shared" si="12"/>
        <v/>
      </c>
      <c r="P125">
        <f t="shared" si="9"/>
        <v>1</v>
      </c>
      <c r="Q125">
        <f t="shared" si="10"/>
        <v>0</v>
      </c>
    </row>
    <row r="126" spans="1:17">
      <c r="A126" s="33" t="s">
        <v>223</v>
      </c>
      <c r="B126" s="34">
        <v>124</v>
      </c>
      <c r="C126" s="34">
        <v>4296</v>
      </c>
      <c r="D126" s="34">
        <v>5041</v>
      </c>
      <c r="E126" s="34">
        <v>2834</v>
      </c>
      <c r="F126" s="45">
        <v>2137</v>
      </c>
      <c r="G126" s="34">
        <v>5196</v>
      </c>
      <c r="H126" s="34">
        <v>2590</v>
      </c>
      <c r="I126" s="34"/>
      <c r="J126" s="34"/>
      <c r="K126" s="35">
        <f>Matches!I125</f>
        <v>128.47836684847431</v>
      </c>
      <c r="L126" s="35">
        <f>Matches!J125</f>
        <v>217.8403494188928</v>
      </c>
      <c r="M126" s="19" t="str">
        <f t="shared" si="8"/>
        <v/>
      </c>
      <c r="N126" s="36" t="str">
        <f t="shared" si="11"/>
        <v/>
      </c>
      <c r="O126" s="36" t="str">
        <f t="shared" si="12"/>
        <v/>
      </c>
      <c r="P126">
        <f t="shared" si="9"/>
        <v>0</v>
      </c>
      <c r="Q126">
        <f t="shared" si="10"/>
        <v>1</v>
      </c>
    </row>
    <row r="127" spans="1:17">
      <c r="A127" s="33" t="s">
        <v>224</v>
      </c>
      <c r="B127" s="34">
        <v>125</v>
      </c>
      <c r="C127" s="34">
        <v>2996</v>
      </c>
      <c r="D127" s="34">
        <v>2907</v>
      </c>
      <c r="E127" s="34">
        <v>1939</v>
      </c>
      <c r="F127" s="34">
        <v>1086</v>
      </c>
      <c r="G127" s="34">
        <v>4499</v>
      </c>
      <c r="H127" s="34">
        <v>3467</v>
      </c>
      <c r="I127" s="34"/>
      <c r="J127" s="34"/>
      <c r="K127" s="35">
        <f>Matches!I126</f>
        <v>166.0910702272258</v>
      </c>
      <c r="L127" s="35">
        <f>Matches!J126</f>
        <v>159.1168399298877</v>
      </c>
      <c r="M127" s="19" t="str">
        <f t="shared" si="8"/>
        <v/>
      </c>
      <c r="N127" s="36" t="str">
        <f t="shared" si="11"/>
        <v/>
      </c>
      <c r="O127" s="36" t="str">
        <f t="shared" si="12"/>
        <v/>
      </c>
      <c r="P127">
        <f t="shared" si="9"/>
        <v>1</v>
      </c>
      <c r="Q127">
        <f t="shared" si="10"/>
        <v>0</v>
      </c>
    </row>
    <row r="128" spans="1:17">
      <c r="A128" s="33" t="s">
        <v>225</v>
      </c>
      <c r="B128" s="34">
        <v>126</v>
      </c>
      <c r="C128" s="34">
        <v>229</v>
      </c>
      <c r="D128" s="34">
        <v>3525</v>
      </c>
      <c r="E128" s="34">
        <v>4707</v>
      </c>
      <c r="F128" s="34">
        <v>51</v>
      </c>
      <c r="G128" s="34">
        <v>2655</v>
      </c>
      <c r="H128" s="34">
        <v>103</v>
      </c>
      <c r="I128" s="34"/>
      <c r="J128" s="34"/>
      <c r="K128" s="35">
        <f>Matches!I127</f>
        <v>92.014216222349603</v>
      </c>
      <c r="L128" s="35">
        <f>Matches!J127</f>
        <v>163.47581428477758</v>
      </c>
      <c r="M128" s="19" t="str">
        <f t="shared" si="8"/>
        <v/>
      </c>
      <c r="N128" s="36" t="str">
        <f t="shared" si="11"/>
        <v/>
      </c>
      <c r="O128" s="36" t="str">
        <f t="shared" si="12"/>
        <v/>
      </c>
      <c r="P128">
        <f t="shared" si="9"/>
        <v>0</v>
      </c>
      <c r="Q128">
        <f t="shared" si="10"/>
        <v>1</v>
      </c>
    </row>
    <row r="129" spans="1:17">
      <c r="A129" s="33" t="s">
        <v>254</v>
      </c>
      <c r="B129" s="34">
        <v>127</v>
      </c>
      <c r="C129" s="34">
        <v>2502</v>
      </c>
      <c r="D129" s="34">
        <v>2607</v>
      </c>
      <c r="E129" s="34">
        <v>2576</v>
      </c>
      <c r="F129" s="34">
        <v>4265</v>
      </c>
      <c r="G129" s="34">
        <v>2978</v>
      </c>
      <c r="H129" s="34">
        <v>4933</v>
      </c>
      <c r="I129" s="34"/>
      <c r="J129" s="34"/>
      <c r="K129" s="35">
        <f>Matches!I128</f>
        <v>133.64868450156598</v>
      </c>
      <c r="L129" s="35">
        <f>Matches!J128</f>
        <v>115.5442400849046</v>
      </c>
      <c r="M129" s="19" t="str">
        <f t="shared" si="8"/>
        <v/>
      </c>
      <c r="N129" s="36" t="str">
        <f t="shared" si="11"/>
        <v/>
      </c>
      <c r="O129" s="36" t="str">
        <f t="shared" si="12"/>
        <v/>
      </c>
      <c r="P129">
        <f t="shared" si="9"/>
        <v>1</v>
      </c>
      <c r="Q129">
        <f t="shared" si="10"/>
        <v>0</v>
      </c>
    </row>
    <row r="130" spans="1:17">
      <c r="A130" s="33" t="s">
        <v>226</v>
      </c>
      <c r="B130" s="34">
        <v>128</v>
      </c>
      <c r="C130" s="34">
        <v>357</v>
      </c>
      <c r="D130" s="34">
        <v>4911</v>
      </c>
      <c r="E130" s="34">
        <v>5030</v>
      </c>
      <c r="F130" s="34">
        <v>27</v>
      </c>
      <c r="G130" s="34">
        <v>5288</v>
      </c>
      <c r="H130" s="34">
        <v>3211</v>
      </c>
      <c r="I130" s="34"/>
      <c r="J130" s="34"/>
      <c r="K130" s="35">
        <f>Matches!I129</f>
        <v>210.08093212121997</v>
      </c>
      <c r="L130" s="35">
        <f>Matches!J129</f>
        <v>159.78914015947839</v>
      </c>
      <c r="M130" s="19" t="str">
        <f t="shared" si="8"/>
        <v/>
      </c>
      <c r="N130" s="36" t="str">
        <f t="shared" si="11"/>
        <v/>
      </c>
      <c r="O130" s="36" t="str">
        <f t="shared" si="12"/>
        <v/>
      </c>
      <c r="P130">
        <f t="shared" si="9"/>
        <v>1</v>
      </c>
      <c r="Q130">
        <f t="shared" si="10"/>
        <v>0</v>
      </c>
    </row>
    <row r="131" spans="1:17">
      <c r="A131" s="33" t="s">
        <v>227</v>
      </c>
      <c r="B131" s="34">
        <v>129</v>
      </c>
      <c r="C131" s="34">
        <v>3158</v>
      </c>
      <c r="D131" s="34">
        <v>4010</v>
      </c>
      <c r="E131" s="34">
        <v>2056</v>
      </c>
      <c r="F131" s="34">
        <v>4547</v>
      </c>
      <c r="G131" s="34">
        <v>2202</v>
      </c>
      <c r="H131" s="34">
        <v>4944</v>
      </c>
      <c r="I131" s="34"/>
      <c r="J131" s="34"/>
      <c r="K131" s="35">
        <f>Matches!I130</f>
        <v>175.5467900496044</v>
      </c>
      <c r="L131" s="35">
        <f>Matches!J130</f>
        <v>132.8733251331804</v>
      </c>
      <c r="M131" s="19" t="str">
        <f t="shared" si="8"/>
        <v/>
      </c>
      <c r="N131" s="36" t="str">
        <f t="shared" si="11"/>
        <v/>
      </c>
      <c r="O131" s="36" t="str">
        <f t="shared" si="12"/>
        <v/>
      </c>
      <c r="P131">
        <f t="shared" si="9"/>
        <v>1</v>
      </c>
      <c r="Q131">
        <f t="shared" si="10"/>
        <v>0</v>
      </c>
    </row>
    <row r="132" spans="1:17">
      <c r="A132" s="33" t="s">
        <v>228</v>
      </c>
      <c r="B132" s="34">
        <v>130</v>
      </c>
      <c r="C132" s="34">
        <v>33</v>
      </c>
      <c r="D132" s="34">
        <v>4013</v>
      </c>
      <c r="E132" s="34">
        <v>422</v>
      </c>
      <c r="F132" s="34">
        <v>3959</v>
      </c>
      <c r="G132" s="34">
        <v>484</v>
      </c>
      <c r="H132" s="34">
        <v>1538</v>
      </c>
      <c r="I132" s="34"/>
      <c r="J132" s="34"/>
      <c r="K132" s="35">
        <f>Matches!I131</f>
        <v>134.11517736394129</v>
      </c>
      <c r="L132" s="35">
        <f>Matches!J131</f>
        <v>182.48969863631788</v>
      </c>
      <c r="M132" s="19"/>
      <c r="N132" s="36"/>
      <c r="O132" s="36"/>
      <c r="P132">
        <f t="shared" si="9"/>
        <v>0</v>
      </c>
      <c r="Q132">
        <f t="shared" si="10"/>
        <v>1</v>
      </c>
    </row>
    <row r="133" spans="1:17">
      <c r="A133" s="33" t="s">
        <v>229</v>
      </c>
      <c r="B133" s="34">
        <v>131</v>
      </c>
      <c r="C133" s="34">
        <v>1540</v>
      </c>
      <c r="D133" s="34">
        <v>1918</v>
      </c>
      <c r="E133" s="34">
        <v>4950</v>
      </c>
      <c r="F133" s="34">
        <v>457</v>
      </c>
      <c r="G133" s="34">
        <v>932</v>
      </c>
      <c r="H133" s="34">
        <v>195</v>
      </c>
      <c r="I133" s="34"/>
      <c r="J133" s="34"/>
      <c r="K133" s="35">
        <f>Matches!I132</f>
        <v>175.18220391565768</v>
      </c>
      <c r="L133" s="35">
        <f>Matches!J132</f>
        <v>188.3568665644282</v>
      </c>
      <c r="M133" s="19"/>
      <c r="N133" s="36"/>
      <c r="O133" s="36"/>
      <c r="P133">
        <f t="shared" ref="P133:P169" si="13">IF(ISBLANK(I133),IF(K133&gt;L133,1,0),IF(I133&gt;J133,1,0))</f>
        <v>0</v>
      </c>
      <c r="Q133">
        <f t="shared" ref="Q133:Q169" si="14">1-P133</f>
        <v>1</v>
      </c>
    </row>
    <row r="134" spans="1:17">
      <c r="A134" s="33" t="s">
        <v>230</v>
      </c>
      <c r="B134" s="34">
        <v>132</v>
      </c>
      <c r="C134" s="34">
        <v>527</v>
      </c>
      <c r="D134" s="34">
        <v>5134</v>
      </c>
      <c r="E134" s="34">
        <v>1625</v>
      </c>
      <c r="F134" s="34">
        <v>334</v>
      </c>
      <c r="G134" s="34">
        <v>2341</v>
      </c>
      <c r="H134" s="34">
        <v>319</v>
      </c>
      <c r="I134" s="34"/>
      <c r="J134" s="34"/>
      <c r="K134" s="35">
        <f>Matches!I133</f>
        <v>156.11848085514706</v>
      </c>
      <c r="L134" s="35">
        <f>Matches!J133</f>
        <v>192.54428947278069</v>
      </c>
      <c r="M134" s="19"/>
      <c r="N134" s="36"/>
      <c r="O134" s="36"/>
      <c r="P134">
        <f t="shared" si="13"/>
        <v>0</v>
      </c>
      <c r="Q134">
        <f t="shared" si="14"/>
        <v>1</v>
      </c>
    </row>
    <row r="135" spans="1:17">
      <c r="A135" s="33" t="s">
        <v>231</v>
      </c>
      <c r="B135" s="34">
        <v>133</v>
      </c>
      <c r="C135" s="34">
        <v>3318</v>
      </c>
      <c r="D135" s="34">
        <v>3393</v>
      </c>
      <c r="E135" s="34">
        <v>2175</v>
      </c>
      <c r="F135" s="34">
        <v>2557</v>
      </c>
      <c r="G135" s="34">
        <v>2158</v>
      </c>
      <c r="H135" s="34">
        <v>3354</v>
      </c>
      <c r="I135" s="34"/>
      <c r="J135" s="34"/>
      <c r="K135" s="35">
        <f>Matches!I134</f>
        <v>242.90685612065192</v>
      </c>
      <c r="L135" s="35">
        <f>Matches!J134</f>
        <v>136.01798935645999</v>
      </c>
      <c r="M135" s="19"/>
      <c r="N135" s="36"/>
      <c r="O135" s="36"/>
      <c r="P135">
        <f t="shared" si="13"/>
        <v>1</v>
      </c>
      <c r="Q135">
        <f t="shared" si="14"/>
        <v>0</v>
      </c>
    </row>
    <row r="136" spans="1:17">
      <c r="A136" s="33" t="s">
        <v>232</v>
      </c>
      <c r="B136" s="34">
        <v>134</v>
      </c>
      <c r="C136" s="34">
        <v>1816</v>
      </c>
      <c r="D136" s="34">
        <v>4707</v>
      </c>
      <c r="E136" s="34">
        <v>5019</v>
      </c>
      <c r="F136" s="34">
        <v>2500</v>
      </c>
      <c r="G136" s="34">
        <v>4296</v>
      </c>
      <c r="H136" s="34">
        <v>639</v>
      </c>
      <c r="I136" s="34"/>
      <c r="J136" s="34"/>
      <c r="K136" s="35">
        <f>Matches!I135</f>
        <v>101.45709194634671</v>
      </c>
      <c r="L136" s="35">
        <f>Matches!J135</f>
        <v>125.6279418544466</v>
      </c>
      <c r="M136" s="19"/>
      <c r="N136" s="36"/>
      <c r="O136" s="36"/>
      <c r="P136">
        <f t="shared" si="13"/>
        <v>0</v>
      </c>
      <c r="Q136">
        <f t="shared" si="14"/>
        <v>1</v>
      </c>
    </row>
    <row r="137" spans="1:17">
      <c r="A137" s="33" t="s">
        <v>233</v>
      </c>
      <c r="B137" s="34">
        <v>135</v>
      </c>
      <c r="C137" s="34">
        <v>2978</v>
      </c>
      <c r="D137" s="34">
        <v>2626</v>
      </c>
      <c r="E137" s="34">
        <v>4778</v>
      </c>
      <c r="F137" s="34">
        <v>4946</v>
      </c>
      <c r="G137" s="34">
        <v>503</v>
      </c>
      <c r="H137" s="34">
        <v>51</v>
      </c>
      <c r="I137" s="34"/>
      <c r="J137" s="34"/>
      <c r="K137" s="35">
        <f>Matches!I136</f>
        <v>87.049586072409298</v>
      </c>
      <c r="L137" s="35">
        <f>Matches!J136</f>
        <v>210.63948535179088</v>
      </c>
      <c r="M137" s="19"/>
      <c r="N137" s="36"/>
      <c r="O137" s="36"/>
      <c r="P137">
        <f t="shared" si="13"/>
        <v>0</v>
      </c>
      <c r="Q137">
        <f t="shared" si="14"/>
        <v>1</v>
      </c>
    </row>
    <row r="138" spans="1:17">
      <c r="A138" s="33" t="s">
        <v>234</v>
      </c>
      <c r="B138" s="34">
        <v>136</v>
      </c>
      <c r="C138" s="34">
        <v>1939</v>
      </c>
      <c r="D138" s="34">
        <v>2576</v>
      </c>
      <c r="E138" s="34">
        <v>378</v>
      </c>
      <c r="F138" s="34">
        <v>4531</v>
      </c>
      <c r="G138" s="34">
        <v>1089</v>
      </c>
      <c r="H138" s="34">
        <v>27</v>
      </c>
      <c r="I138" s="34"/>
      <c r="J138" s="34"/>
      <c r="K138" s="35">
        <f>Matches!I137</f>
        <v>127.20325893863341</v>
      </c>
      <c r="L138" s="35">
        <f>Matches!J137</f>
        <v>197.05674437679568</v>
      </c>
      <c r="M138" s="19"/>
      <c r="N138" s="36"/>
      <c r="O138" s="36"/>
      <c r="P138">
        <f t="shared" si="13"/>
        <v>0</v>
      </c>
      <c r="Q138">
        <f t="shared" si="14"/>
        <v>1</v>
      </c>
    </row>
    <row r="139" spans="1:17">
      <c r="A139" s="33" t="s">
        <v>235</v>
      </c>
      <c r="B139" s="34">
        <v>137</v>
      </c>
      <c r="C139" s="34">
        <v>900</v>
      </c>
      <c r="D139" s="34">
        <v>2907</v>
      </c>
      <c r="E139" s="34">
        <v>3158</v>
      </c>
      <c r="F139" s="34">
        <v>2502</v>
      </c>
      <c r="G139" s="34">
        <v>3620</v>
      </c>
      <c r="H139" s="34">
        <v>229</v>
      </c>
      <c r="I139" s="34"/>
      <c r="J139" s="34"/>
      <c r="K139" s="35">
        <f>Matches!I138</f>
        <v>202.4799992430373</v>
      </c>
      <c r="L139" s="35">
        <f>Matches!J138</f>
        <v>112.653811477614</v>
      </c>
      <c r="M139" s="19"/>
      <c r="N139" s="36"/>
      <c r="O139" s="36"/>
      <c r="P139">
        <f t="shared" si="13"/>
        <v>1</v>
      </c>
      <c r="Q139">
        <f t="shared" si="14"/>
        <v>0</v>
      </c>
    </row>
    <row r="140" spans="1:17">
      <c r="A140" s="33" t="s">
        <v>236</v>
      </c>
      <c r="B140" s="34">
        <v>138</v>
      </c>
      <c r="C140" s="34">
        <v>2444</v>
      </c>
      <c r="D140" s="34">
        <v>2180</v>
      </c>
      <c r="E140" s="34">
        <v>2590</v>
      </c>
      <c r="F140" s="34">
        <v>1477</v>
      </c>
      <c r="G140" s="34">
        <v>4944</v>
      </c>
      <c r="H140" s="34">
        <v>422</v>
      </c>
      <c r="I140" s="34"/>
      <c r="J140" s="34"/>
      <c r="K140" s="35">
        <f>Matches!I139</f>
        <v>185.8020906952583</v>
      </c>
      <c r="L140" s="35">
        <f>Matches!J139</f>
        <v>185.65976216870217</v>
      </c>
      <c r="M140" s="19"/>
      <c r="N140" s="36"/>
      <c r="O140" s="36"/>
      <c r="P140">
        <f t="shared" si="13"/>
        <v>1</v>
      </c>
      <c r="Q140">
        <f t="shared" si="14"/>
        <v>0</v>
      </c>
    </row>
    <row r="141" spans="1:17">
      <c r="A141" s="33" t="s">
        <v>237</v>
      </c>
      <c r="B141" s="34">
        <v>139</v>
      </c>
      <c r="C141" s="34">
        <v>4914</v>
      </c>
      <c r="D141" s="34">
        <v>4265</v>
      </c>
      <c r="E141" s="34">
        <v>4547</v>
      </c>
      <c r="F141" s="34">
        <v>4499</v>
      </c>
      <c r="G141" s="34">
        <v>3211</v>
      </c>
      <c r="H141" s="34">
        <v>3525</v>
      </c>
      <c r="I141" s="34"/>
      <c r="J141" s="34"/>
      <c r="K141" s="35">
        <f>Matches!I140</f>
        <v>168.41936266918319</v>
      </c>
      <c r="L141" s="35">
        <f>Matches!J140</f>
        <v>130.81731164810691</v>
      </c>
      <c r="M141" s="19"/>
      <c r="N141" s="36"/>
      <c r="O141" s="36"/>
      <c r="P141">
        <f t="shared" si="13"/>
        <v>1</v>
      </c>
      <c r="Q141">
        <f t="shared" si="14"/>
        <v>0</v>
      </c>
    </row>
    <row r="142" spans="1:17">
      <c r="A142" s="33" t="s">
        <v>238</v>
      </c>
      <c r="B142" s="34">
        <v>140</v>
      </c>
      <c r="C142" s="34">
        <v>1519</v>
      </c>
      <c r="D142" s="34">
        <v>527</v>
      </c>
      <c r="E142" s="34">
        <v>2067</v>
      </c>
      <c r="F142" s="34">
        <v>4583</v>
      </c>
      <c r="G142" s="34">
        <v>4010</v>
      </c>
      <c r="H142" s="34">
        <v>103</v>
      </c>
      <c r="I142" s="34"/>
      <c r="J142" s="34"/>
      <c r="K142" s="35">
        <f>Matches!I141</f>
        <v>186.0065057973618</v>
      </c>
      <c r="L142" s="35">
        <f>Matches!J141</f>
        <v>43.407576177119502</v>
      </c>
      <c r="M142" s="19"/>
      <c r="N142" s="36"/>
      <c r="O142" s="36"/>
      <c r="P142">
        <f t="shared" si="13"/>
        <v>1</v>
      </c>
      <c r="Q142">
        <f t="shared" si="14"/>
        <v>0</v>
      </c>
    </row>
    <row r="143" spans="1:17">
      <c r="A143" s="33" t="s">
        <v>239</v>
      </c>
      <c r="B143" s="34">
        <v>141</v>
      </c>
      <c r="C143" s="34">
        <v>484</v>
      </c>
      <c r="D143" s="34">
        <v>4930</v>
      </c>
      <c r="E143" s="34">
        <v>2202</v>
      </c>
      <c r="F143" s="34">
        <v>195</v>
      </c>
      <c r="G143" s="34">
        <v>5196</v>
      </c>
      <c r="H143" s="34">
        <v>3616</v>
      </c>
      <c r="I143" s="34"/>
      <c r="J143" s="34"/>
      <c r="K143" s="35">
        <f>Matches!I142</f>
        <v>143.7961752434328</v>
      </c>
      <c r="L143" s="35">
        <f>Matches!J142</f>
        <v>146.76663134494942</v>
      </c>
      <c r="M143" s="19"/>
      <c r="N143" s="36"/>
      <c r="O143" s="36"/>
      <c r="P143">
        <f t="shared" si="13"/>
        <v>0</v>
      </c>
      <c r="Q143">
        <f t="shared" si="14"/>
        <v>1</v>
      </c>
    </row>
    <row r="144" spans="1:17">
      <c r="A144" s="33" t="s">
        <v>240</v>
      </c>
      <c r="B144" s="34">
        <v>142</v>
      </c>
      <c r="C144" s="34">
        <v>1918</v>
      </c>
      <c r="D144" s="34">
        <v>4911</v>
      </c>
      <c r="E144" s="34">
        <v>2996</v>
      </c>
      <c r="F144" s="34">
        <v>5299</v>
      </c>
      <c r="G144" s="34">
        <v>3997</v>
      </c>
      <c r="H144" s="34">
        <v>5134</v>
      </c>
      <c r="I144" s="34"/>
      <c r="J144" s="34"/>
      <c r="K144" s="35">
        <f>Matches!I143</f>
        <v>237.41313339751179</v>
      </c>
      <c r="L144" s="35">
        <f>Matches!J143</f>
        <v>52.220104208522443</v>
      </c>
      <c r="M144" s="19"/>
      <c r="N144" s="36"/>
      <c r="O144" s="36"/>
      <c r="P144">
        <f t="shared" si="13"/>
        <v>1</v>
      </c>
      <c r="Q144">
        <f t="shared" si="14"/>
        <v>0</v>
      </c>
    </row>
    <row r="145" spans="1:17">
      <c r="A145" s="33" t="s">
        <v>241</v>
      </c>
      <c r="B145" s="34">
        <v>143</v>
      </c>
      <c r="C145" s="34">
        <v>548</v>
      </c>
      <c r="D145" s="34">
        <v>2056</v>
      </c>
      <c r="E145" s="34">
        <v>2341</v>
      </c>
      <c r="F145" s="34">
        <v>2158</v>
      </c>
      <c r="G145" s="34">
        <v>20</v>
      </c>
      <c r="H145" s="34">
        <v>1662</v>
      </c>
      <c r="I145" s="34"/>
      <c r="J145" s="34"/>
      <c r="K145" s="35">
        <f>Matches!I144</f>
        <v>235.31639459468298</v>
      </c>
      <c r="L145" s="35">
        <f>Matches!J144</f>
        <v>154.25272825425458</v>
      </c>
      <c r="M145" s="19"/>
      <c r="N145" s="36"/>
      <c r="O145" s="36"/>
      <c r="P145">
        <f t="shared" si="13"/>
        <v>1</v>
      </c>
      <c r="Q145">
        <f t="shared" si="14"/>
        <v>0</v>
      </c>
    </row>
    <row r="146" spans="1:17">
      <c r="A146" s="33" t="s">
        <v>242</v>
      </c>
      <c r="B146" s="34">
        <v>144</v>
      </c>
      <c r="C146" s="34">
        <v>2137</v>
      </c>
      <c r="D146" s="34">
        <v>2959</v>
      </c>
      <c r="E146" s="34">
        <v>399</v>
      </c>
      <c r="F146" s="34">
        <v>5123</v>
      </c>
      <c r="G146" s="34">
        <v>4013</v>
      </c>
      <c r="H146" s="34">
        <v>1625</v>
      </c>
      <c r="I146" s="34"/>
      <c r="J146" s="34"/>
      <c r="K146" s="35">
        <f>Matches!I145</f>
        <v>245.9247096568651</v>
      </c>
      <c r="L146" s="35">
        <f>Matches!J145</f>
        <v>150.75052301413507</v>
      </c>
      <c r="M146" s="19"/>
      <c r="N146" s="36"/>
      <c r="O146" s="36"/>
      <c r="P146">
        <f t="shared" si="13"/>
        <v>1</v>
      </c>
      <c r="Q146">
        <f t="shared" si="14"/>
        <v>0</v>
      </c>
    </row>
    <row r="147" spans="1:17">
      <c r="A147" s="33" t="s">
        <v>243</v>
      </c>
      <c r="B147" s="34">
        <v>145</v>
      </c>
      <c r="C147" s="34">
        <v>1816</v>
      </c>
      <c r="D147" s="34">
        <v>334</v>
      </c>
      <c r="E147" s="34">
        <v>5030</v>
      </c>
      <c r="F147" s="34">
        <v>1538</v>
      </c>
      <c r="G147" s="34">
        <v>2485</v>
      </c>
      <c r="H147" s="34">
        <v>3318</v>
      </c>
      <c r="I147" s="34"/>
      <c r="J147" s="34"/>
      <c r="K147" s="35">
        <f>Matches!I146</f>
        <v>188.55422037300201</v>
      </c>
      <c r="L147" s="35">
        <f>Matches!J146</f>
        <v>252.92944509468228</v>
      </c>
      <c r="M147" s="19"/>
      <c r="N147" s="36"/>
      <c r="O147" s="36"/>
      <c r="P147">
        <f t="shared" si="13"/>
        <v>0</v>
      </c>
      <c r="Q147">
        <f t="shared" si="14"/>
        <v>1</v>
      </c>
    </row>
    <row r="148" spans="1:17">
      <c r="A148" s="33" t="s">
        <v>244</v>
      </c>
      <c r="B148" s="34">
        <v>146</v>
      </c>
      <c r="C148" s="34">
        <v>5006</v>
      </c>
      <c r="D148" s="34">
        <v>5288</v>
      </c>
      <c r="E148" s="34">
        <v>4950</v>
      </c>
      <c r="F148" s="34">
        <v>2500</v>
      </c>
      <c r="G148" s="34">
        <v>33</v>
      </c>
      <c r="H148" s="34">
        <v>175</v>
      </c>
      <c r="I148" s="34"/>
      <c r="J148" s="34"/>
      <c r="K148" s="35">
        <f>Matches!I147</f>
        <v>60.88686113754779</v>
      </c>
      <c r="L148" s="35">
        <f>Matches!J147</f>
        <v>212.7215582253358</v>
      </c>
      <c r="M148" s="19"/>
      <c r="N148" s="36"/>
      <c r="O148" s="36"/>
      <c r="P148">
        <f t="shared" si="13"/>
        <v>0</v>
      </c>
      <c r="Q148">
        <f t="shared" si="14"/>
        <v>1</v>
      </c>
    </row>
    <row r="149" spans="1:17">
      <c r="A149" s="33" t="s">
        <v>245</v>
      </c>
      <c r="B149" s="34">
        <v>147</v>
      </c>
      <c r="C149" s="34">
        <v>2607</v>
      </c>
      <c r="D149" s="34">
        <v>932</v>
      </c>
      <c r="E149" s="34">
        <v>3354</v>
      </c>
      <c r="F149" s="34">
        <v>2655</v>
      </c>
      <c r="G149" s="34">
        <v>329</v>
      </c>
      <c r="H149" s="34">
        <v>3492</v>
      </c>
      <c r="I149" s="34"/>
      <c r="J149" s="34"/>
      <c r="K149" s="35">
        <f>Matches!I148</f>
        <v>150.95162191623149</v>
      </c>
      <c r="L149" s="35">
        <f>Matches!J148</f>
        <v>129.56005804602529</v>
      </c>
      <c r="M149" s="19"/>
      <c r="N149" s="36"/>
      <c r="O149" s="36"/>
      <c r="P149">
        <f t="shared" si="13"/>
        <v>1</v>
      </c>
      <c r="Q149">
        <f t="shared" si="14"/>
        <v>0</v>
      </c>
    </row>
    <row r="150" spans="1:17">
      <c r="A150" s="33" t="s">
        <v>246</v>
      </c>
      <c r="B150" s="34">
        <v>148</v>
      </c>
      <c r="C150" s="34">
        <v>319</v>
      </c>
      <c r="D150" s="34">
        <v>2834</v>
      </c>
      <c r="E150" s="34">
        <v>1540</v>
      </c>
      <c r="F150" s="34">
        <v>3959</v>
      </c>
      <c r="G150" s="34">
        <v>2198</v>
      </c>
      <c r="H150" s="34">
        <v>2175</v>
      </c>
      <c r="I150" s="34"/>
      <c r="J150" s="34"/>
      <c r="K150" s="35">
        <f>Matches!I149</f>
        <v>199.5160338658205</v>
      </c>
      <c r="L150" s="35">
        <f>Matches!J149</f>
        <v>175.69864363148497</v>
      </c>
      <c r="M150" s="19"/>
      <c r="N150" s="36"/>
      <c r="O150" s="36"/>
      <c r="P150">
        <f t="shared" si="13"/>
        <v>1</v>
      </c>
      <c r="Q150">
        <f t="shared" si="14"/>
        <v>0</v>
      </c>
    </row>
    <row r="151" spans="1:17">
      <c r="A151" s="33" t="s">
        <v>247</v>
      </c>
      <c r="B151" s="34">
        <v>149</v>
      </c>
      <c r="C151" s="34">
        <v>457</v>
      </c>
      <c r="D151" s="34">
        <v>2557</v>
      </c>
      <c r="E151" s="34">
        <v>4077</v>
      </c>
      <c r="F151" s="34">
        <v>4925</v>
      </c>
      <c r="G151" s="34">
        <v>3467</v>
      </c>
      <c r="H151" s="34">
        <v>781</v>
      </c>
      <c r="I151" s="34"/>
      <c r="J151" s="34"/>
      <c r="K151" s="35">
        <f>Matches!I150</f>
        <v>159.31984085178451</v>
      </c>
      <c r="L151" s="35">
        <f>Matches!J150</f>
        <v>217.03431085212921</v>
      </c>
      <c r="M151" s="19"/>
      <c r="N151" s="36"/>
      <c r="O151" s="36"/>
      <c r="P151">
        <f t="shared" si="13"/>
        <v>0</v>
      </c>
      <c r="Q151">
        <f t="shared" si="14"/>
        <v>1</v>
      </c>
    </row>
    <row r="152" spans="1:17">
      <c r="A152" s="33" t="s">
        <v>248</v>
      </c>
      <c r="B152" s="34">
        <v>150</v>
      </c>
      <c r="C152" s="34">
        <v>1086</v>
      </c>
      <c r="D152" s="34">
        <v>5041</v>
      </c>
      <c r="E152" s="34">
        <v>3393</v>
      </c>
      <c r="F152" s="34">
        <v>1671</v>
      </c>
      <c r="G152" s="34">
        <v>357</v>
      </c>
      <c r="H152" s="34">
        <v>4933</v>
      </c>
      <c r="I152" s="34"/>
      <c r="J152" s="34"/>
      <c r="K152" s="35">
        <f>Matches!I151</f>
        <v>169.6883309166023</v>
      </c>
      <c r="L152" s="35">
        <f>Matches!J151</f>
        <v>173.1338019138478</v>
      </c>
      <c r="M152" s="19"/>
      <c r="N152" s="36"/>
      <c r="O152" s="36"/>
      <c r="P152">
        <f t="shared" si="13"/>
        <v>0</v>
      </c>
      <c r="Q152">
        <f t="shared" si="14"/>
        <v>1</v>
      </c>
    </row>
    <row r="153" spans="1:17">
      <c r="A153" s="33" t="s">
        <v>255</v>
      </c>
      <c r="B153" s="34">
        <v>151</v>
      </c>
      <c r="C153" s="34">
        <v>229</v>
      </c>
      <c r="D153" s="34">
        <v>2626</v>
      </c>
      <c r="E153" s="34">
        <v>1519</v>
      </c>
      <c r="F153" s="34">
        <v>5134</v>
      </c>
      <c r="G153" s="34">
        <v>422</v>
      </c>
      <c r="H153" s="34">
        <v>639</v>
      </c>
      <c r="I153" s="34"/>
      <c r="J153" s="34"/>
      <c r="K153" s="35">
        <f>Matches!I152</f>
        <v>114.08660102463421</v>
      </c>
      <c r="L153" s="35">
        <f>Matches!J152</f>
        <v>81.522207529211443</v>
      </c>
      <c r="M153" s="19"/>
      <c r="N153" s="36"/>
      <c r="O153" s="36"/>
      <c r="P153">
        <f t="shared" si="13"/>
        <v>1</v>
      </c>
      <c r="Q153">
        <f t="shared" si="14"/>
        <v>0</v>
      </c>
    </row>
    <row r="154" spans="1:17">
      <c r="A154" s="33" t="s">
        <v>256</v>
      </c>
      <c r="B154" s="34">
        <v>152</v>
      </c>
      <c r="C154" s="34">
        <v>3620</v>
      </c>
      <c r="D154" s="34">
        <v>2996</v>
      </c>
      <c r="E154" s="34">
        <v>4583</v>
      </c>
      <c r="F154" s="34">
        <v>2959</v>
      </c>
      <c r="G154" s="34">
        <v>503</v>
      </c>
      <c r="H154" s="34">
        <v>3525</v>
      </c>
      <c r="I154" s="34"/>
      <c r="J154" s="34"/>
      <c r="K154" s="35">
        <f>Matches!I153</f>
        <v>137.4354158964739</v>
      </c>
      <c r="L154" s="35">
        <f>Matches!J153</f>
        <v>224.12969185915588</v>
      </c>
      <c r="M154" s="19"/>
      <c r="N154" s="36"/>
      <c r="O154" s="36"/>
      <c r="P154">
        <f t="shared" si="13"/>
        <v>0</v>
      </c>
      <c r="Q154">
        <f t="shared" si="14"/>
        <v>1</v>
      </c>
    </row>
    <row r="155" spans="1:17">
      <c r="A155" s="33" t="s">
        <v>257</v>
      </c>
      <c r="B155" s="34">
        <v>153</v>
      </c>
      <c r="C155" s="34">
        <v>1662</v>
      </c>
      <c r="D155" s="34">
        <v>4707</v>
      </c>
      <c r="E155" s="34">
        <v>2576</v>
      </c>
      <c r="F155" s="34">
        <v>4499</v>
      </c>
      <c r="G155" s="34">
        <v>1918</v>
      </c>
      <c r="H155" s="34">
        <v>484</v>
      </c>
      <c r="I155" s="34"/>
      <c r="J155" s="34"/>
      <c r="K155" s="35">
        <f>Matches!I154</f>
        <v>55.358822958858298</v>
      </c>
      <c r="L155" s="35">
        <f>Matches!J154</f>
        <v>180.86575576574421</v>
      </c>
      <c r="M155" s="19"/>
      <c r="N155" s="36"/>
      <c r="O155" s="36"/>
      <c r="P155">
        <f t="shared" si="13"/>
        <v>0</v>
      </c>
      <c r="Q155">
        <f t="shared" si="14"/>
        <v>1</v>
      </c>
    </row>
    <row r="156" spans="1:17">
      <c r="A156" s="33" t="s">
        <v>258</v>
      </c>
      <c r="B156" s="34">
        <v>154</v>
      </c>
      <c r="C156" s="34">
        <v>334</v>
      </c>
      <c r="D156" s="34">
        <v>2907</v>
      </c>
      <c r="E156" s="34">
        <v>4778</v>
      </c>
      <c r="F156" s="34">
        <v>195</v>
      </c>
      <c r="G156" s="34">
        <v>2158</v>
      </c>
      <c r="H156" s="34">
        <v>4914</v>
      </c>
      <c r="I156" s="34"/>
      <c r="J156" s="34"/>
      <c r="K156" s="35">
        <f>Matches!I155</f>
        <v>186.75491588051182</v>
      </c>
      <c r="L156" s="35">
        <f>Matches!J155</f>
        <v>231.9268085293001</v>
      </c>
      <c r="M156" s="19"/>
      <c r="N156" s="36"/>
      <c r="O156" s="36"/>
      <c r="P156">
        <f t="shared" si="13"/>
        <v>0</v>
      </c>
      <c r="Q156">
        <f t="shared" si="14"/>
        <v>1</v>
      </c>
    </row>
    <row r="157" spans="1:17">
      <c r="A157" s="33" t="s">
        <v>259</v>
      </c>
      <c r="B157" s="34">
        <v>155</v>
      </c>
      <c r="C157" s="34">
        <v>1939</v>
      </c>
      <c r="D157" s="34">
        <v>20</v>
      </c>
      <c r="E157" s="34">
        <v>900</v>
      </c>
      <c r="F157" s="34">
        <v>3997</v>
      </c>
      <c r="G157" s="34">
        <v>4946</v>
      </c>
      <c r="H157" s="34">
        <v>2137</v>
      </c>
      <c r="I157" s="34"/>
      <c r="J157" s="34"/>
      <c r="K157" s="35">
        <f>Matches!I156</f>
        <v>179.34519839553468</v>
      </c>
      <c r="L157" s="35">
        <f>Matches!J156</f>
        <v>169.5464574103062</v>
      </c>
      <c r="M157" s="19"/>
      <c r="N157" s="36"/>
      <c r="O157" s="36"/>
      <c r="P157">
        <f t="shared" si="13"/>
        <v>1</v>
      </c>
      <c r="Q157">
        <f t="shared" si="14"/>
        <v>0</v>
      </c>
    </row>
    <row r="158" spans="1:17">
      <c r="A158" s="33" t="s">
        <v>260</v>
      </c>
      <c r="B158" s="34">
        <v>156</v>
      </c>
      <c r="C158" s="34">
        <v>4531</v>
      </c>
      <c r="D158" s="34">
        <v>5196</v>
      </c>
      <c r="E158" s="34">
        <v>5288</v>
      </c>
      <c r="F158" s="34">
        <v>4547</v>
      </c>
      <c r="G158" s="34">
        <v>4013</v>
      </c>
      <c r="H158" s="34">
        <v>3354</v>
      </c>
      <c r="I158" s="34"/>
      <c r="J158" s="34"/>
      <c r="K158" s="35">
        <f>Matches!I157</f>
        <v>56.080794536606504</v>
      </c>
      <c r="L158" s="35">
        <f>Matches!J157</f>
        <v>59.154736498858604</v>
      </c>
      <c r="M158" s="19"/>
      <c r="N158" s="36"/>
      <c r="O158" s="36"/>
      <c r="P158">
        <f t="shared" si="13"/>
        <v>0</v>
      </c>
      <c r="Q158">
        <f t="shared" si="14"/>
        <v>1</v>
      </c>
    </row>
    <row r="159" spans="1:17">
      <c r="A159" s="33" t="s">
        <v>261</v>
      </c>
      <c r="B159" s="34">
        <v>157</v>
      </c>
      <c r="C159" s="34">
        <v>3467</v>
      </c>
      <c r="D159" s="34">
        <v>2175</v>
      </c>
      <c r="E159" s="34">
        <v>175</v>
      </c>
      <c r="F159" s="34">
        <v>932</v>
      </c>
      <c r="G159" s="34">
        <v>1089</v>
      </c>
      <c r="H159" s="34">
        <v>4944</v>
      </c>
      <c r="I159" s="34"/>
      <c r="J159" s="34"/>
      <c r="K159" s="35">
        <f>Matches!I158</f>
        <v>261.08989634278976</v>
      </c>
      <c r="L159" s="35">
        <f>Matches!J158</f>
        <v>187.58994238881908</v>
      </c>
      <c r="M159" s="19"/>
      <c r="N159" s="36"/>
      <c r="O159" s="36"/>
      <c r="P159">
        <f t="shared" si="13"/>
        <v>1</v>
      </c>
      <c r="Q159">
        <f t="shared" si="14"/>
        <v>0</v>
      </c>
    </row>
    <row r="160" spans="1:17">
      <c r="A160" s="33" t="s">
        <v>262</v>
      </c>
      <c r="B160" s="34">
        <v>158</v>
      </c>
      <c r="C160" s="34">
        <v>1671</v>
      </c>
      <c r="D160" s="34">
        <v>5123</v>
      </c>
      <c r="E160" s="34">
        <v>2557</v>
      </c>
      <c r="F160" s="34">
        <v>4911</v>
      </c>
      <c r="G160" s="34">
        <v>2180</v>
      </c>
      <c r="H160" s="34">
        <v>2485</v>
      </c>
      <c r="I160" s="34"/>
      <c r="J160" s="34"/>
      <c r="K160" s="35">
        <f>Matches!I159</f>
        <v>136.81249514217916</v>
      </c>
      <c r="L160" s="35">
        <f>Matches!J159</f>
        <v>259.30902322131038</v>
      </c>
      <c r="M160" s="19"/>
      <c r="N160" s="36"/>
      <c r="O160" s="36"/>
      <c r="P160">
        <f t="shared" si="13"/>
        <v>0</v>
      </c>
      <c r="Q160">
        <f t="shared" si="14"/>
        <v>1</v>
      </c>
    </row>
    <row r="161" spans="1:17">
      <c r="A161" s="33" t="s">
        <v>272</v>
      </c>
      <c r="B161" s="34">
        <v>159</v>
      </c>
      <c r="C161" s="34">
        <v>5299</v>
      </c>
      <c r="D161" s="34">
        <v>3616</v>
      </c>
      <c r="E161" s="34">
        <v>3959</v>
      </c>
      <c r="F161" s="34">
        <v>1816</v>
      </c>
      <c r="G161" s="34">
        <v>3492</v>
      </c>
      <c r="H161" s="34">
        <v>2590</v>
      </c>
      <c r="I161" s="34"/>
      <c r="J161" s="34"/>
      <c r="K161" s="35">
        <f>Matches!I160</f>
        <v>100.33556949896808</v>
      </c>
      <c r="L161" s="35">
        <f>Matches!J160</f>
        <v>200.76842546719172</v>
      </c>
      <c r="M161" s="19"/>
      <c r="N161" s="36"/>
      <c r="O161" s="36"/>
      <c r="P161">
        <f t="shared" si="13"/>
        <v>0</v>
      </c>
      <c r="Q161">
        <f t="shared" si="14"/>
        <v>1</v>
      </c>
    </row>
    <row r="162" spans="1:17">
      <c r="A162" s="33" t="s">
        <v>263</v>
      </c>
      <c r="B162" s="34">
        <v>160</v>
      </c>
      <c r="C162" s="34">
        <v>319</v>
      </c>
      <c r="D162" s="34">
        <v>2502</v>
      </c>
      <c r="E162" s="34">
        <v>4950</v>
      </c>
      <c r="F162" s="34">
        <v>4296</v>
      </c>
      <c r="G162" s="34">
        <v>781</v>
      </c>
      <c r="H162" s="34">
        <v>3318</v>
      </c>
      <c r="I162" s="34"/>
      <c r="J162" s="34"/>
      <c r="K162" s="35">
        <f>Matches!I161</f>
        <v>110.62660106736739</v>
      </c>
      <c r="L162" s="35">
        <f>Matches!J161</f>
        <v>184.93193203100751</v>
      </c>
      <c r="M162" s="19"/>
      <c r="N162" s="36"/>
      <c r="O162" s="36"/>
      <c r="P162">
        <f t="shared" si="13"/>
        <v>0</v>
      </c>
      <c r="Q162">
        <f t="shared" si="14"/>
        <v>1</v>
      </c>
    </row>
    <row r="163" spans="1:17">
      <c r="A163" s="33" t="s">
        <v>264</v>
      </c>
      <c r="B163" s="34">
        <v>161</v>
      </c>
      <c r="C163" s="34">
        <v>1086</v>
      </c>
      <c r="D163" s="34">
        <v>399</v>
      </c>
      <c r="E163" s="34">
        <v>51</v>
      </c>
      <c r="F163" s="34">
        <v>2444</v>
      </c>
      <c r="G163" s="34">
        <v>2202</v>
      </c>
      <c r="H163" s="34">
        <v>2067</v>
      </c>
      <c r="I163" s="34"/>
      <c r="J163" s="34"/>
      <c r="K163" s="35">
        <f>Matches!I162</f>
        <v>200.63903527215621</v>
      </c>
      <c r="L163" s="35">
        <f>Matches!J162</f>
        <v>127.2321170414896</v>
      </c>
      <c r="M163" s="19"/>
      <c r="N163" s="36"/>
      <c r="O163" s="36"/>
      <c r="P163">
        <f t="shared" si="13"/>
        <v>1</v>
      </c>
      <c r="Q163">
        <f t="shared" si="14"/>
        <v>0</v>
      </c>
    </row>
    <row r="164" spans="1:17">
      <c r="A164" s="33" t="s">
        <v>265</v>
      </c>
      <c r="B164" s="34">
        <v>162</v>
      </c>
      <c r="C164" s="34">
        <v>2056</v>
      </c>
      <c r="D164" s="34">
        <v>4077</v>
      </c>
      <c r="E164" s="34">
        <v>1538</v>
      </c>
      <c r="F164" s="34">
        <v>3393</v>
      </c>
      <c r="G164" s="34">
        <v>2655</v>
      </c>
      <c r="H164" s="34">
        <v>5006</v>
      </c>
      <c r="I164" s="34"/>
      <c r="J164" s="34"/>
      <c r="K164" s="35">
        <f>Matches!I163</f>
        <v>272.31596211117539</v>
      </c>
      <c r="L164" s="35">
        <f>Matches!J163</f>
        <v>179.7652347356578</v>
      </c>
      <c r="M164" s="19"/>
      <c r="N164" s="36"/>
      <c r="O164" s="36"/>
      <c r="P164">
        <f t="shared" si="13"/>
        <v>1</v>
      </c>
      <c r="Q164">
        <f t="shared" si="14"/>
        <v>0</v>
      </c>
    </row>
    <row r="165" spans="1:17">
      <c r="A165" s="33" t="s">
        <v>266</v>
      </c>
      <c r="B165" s="34">
        <v>163</v>
      </c>
      <c r="C165" s="34">
        <v>457</v>
      </c>
      <c r="D165" s="34">
        <v>5030</v>
      </c>
      <c r="E165" s="34">
        <v>548</v>
      </c>
      <c r="F165" s="34">
        <v>378</v>
      </c>
      <c r="G165" s="34">
        <v>2607</v>
      </c>
      <c r="H165" s="34">
        <v>2834</v>
      </c>
      <c r="I165" s="34"/>
      <c r="J165" s="34"/>
      <c r="K165" s="35">
        <f>Matches!I164</f>
        <v>149.40385306311418</v>
      </c>
      <c r="L165" s="35">
        <f>Matches!J164</f>
        <v>204.66424022569669</v>
      </c>
      <c r="M165" s="19"/>
      <c r="N165" s="36"/>
      <c r="O165" s="36"/>
      <c r="P165">
        <f t="shared" si="13"/>
        <v>0</v>
      </c>
      <c r="Q165">
        <f t="shared" si="14"/>
        <v>1</v>
      </c>
    </row>
    <row r="166" spans="1:17">
      <c r="A166" s="33" t="s">
        <v>267</v>
      </c>
      <c r="B166" s="34">
        <v>164</v>
      </c>
      <c r="C166" s="34">
        <v>2500</v>
      </c>
      <c r="D166" s="34">
        <v>4930</v>
      </c>
      <c r="E166" s="34">
        <v>4925</v>
      </c>
      <c r="F166" s="34">
        <v>3211</v>
      </c>
      <c r="G166" s="34">
        <v>2978</v>
      </c>
      <c r="H166" s="34">
        <v>1625</v>
      </c>
      <c r="I166" s="34"/>
      <c r="J166" s="34"/>
      <c r="K166" s="35">
        <f>Matches!I165</f>
        <v>113.2425362449514</v>
      </c>
      <c r="L166" s="35">
        <f>Matches!J165</f>
        <v>200.84969942417732</v>
      </c>
      <c r="M166" s="19"/>
      <c r="N166" s="36"/>
      <c r="O166" s="36"/>
      <c r="P166">
        <f t="shared" si="13"/>
        <v>0</v>
      </c>
      <c r="Q166">
        <f t="shared" si="14"/>
        <v>1</v>
      </c>
    </row>
    <row r="167" spans="1:17">
      <c r="A167" s="33" t="s">
        <v>268</v>
      </c>
      <c r="B167" s="34">
        <v>165</v>
      </c>
      <c r="C167" s="34">
        <v>27</v>
      </c>
      <c r="D167" s="34">
        <v>1540</v>
      </c>
      <c r="E167" s="34">
        <v>4010</v>
      </c>
      <c r="F167" s="34">
        <v>4265</v>
      </c>
      <c r="G167" s="34">
        <v>5041</v>
      </c>
      <c r="H167" s="34">
        <v>2341</v>
      </c>
      <c r="I167" s="34"/>
      <c r="J167" s="34"/>
      <c r="K167" s="35">
        <f>Matches!I166</f>
        <v>157.49720640943318</v>
      </c>
      <c r="L167" s="35">
        <f>Matches!J166</f>
        <v>148.2155796606433</v>
      </c>
      <c r="M167" s="19"/>
      <c r="N167" s="36"/>
      <c r="O167" s="36"/>
      <c r="P167">
        <f t="shared" si="13"/>
        <v>1</v>
      </c>
      <c r="Q167">
        <f t="shared" si="14"/>
        <v>0</v>
      </c>
    </row>
    <row r="168" spans="1:17">
      <c r="A168" s="33" t="s">
        <v>269</v>
      </c>
      <c r="B168" s="34">
        <v>166</v>
      </c>
      <c r="C168" s="34">
        <v>357</v>
      </c>
      <c r="D168" s="34">
        <v>2198</v>
      </c>
      <c r="E168" s="34">
        <v>33</v>
      </c>
      <c r="F168" s="34">
        <v>527</v>
      </c>
      <c r="G168" s="34">
        <v>329</v>
      </c>
      <c r="H168" s="34">
        <v>5019</v>
      </c>
      <c r="I168" s="34"/>
      <c r="J168" s="34"/>
      <c r="K168" s="35">
        <f>Matches!I167</f>
        <v>227.69088564665321</v>
      </c>
      <c r="L168" s="35">
        <f>Matches!J167</f>
        <v>101.39864311899561</v>
      </c>
      <c r="M168" s="19"/>
      <c r="N168" s="36"/>
      <c r="O168" s="36"/>
      <c r="P168">
        <f t="shared" si="13"/>
        <v>1</v>
      </c>
      <c r="Q168">
        <f t="shared" si="14"/>
        <v>0</v>
      </c>
    </row>
    <row r="169" spans="1:17">
      <c r="A169" s="33" t="s">
        <v>270</v>
      </c>
      <c r="B169" s="34">
        <v>167</v>
      </c>
      <c r="C169" s="34">
        <v>103</v>
      </c>
      <c r="D169" s="34">
        <v>4933</v>
      </c>
      <c r="E169" s="34">
        <v>4499</v>
      </c>
      <c r="F169" s="34">
        <v>1477</v>
      </c>
      <c r="G169" s="34">
        <v>3158</v>
      </c>
      <c r="H169" s="34">
        <v>5123</v>
      </c>
      <c r="I169" s="34"/>
      <c r="J169" s="34"/>
      <c r="K169" s="35">
        <f>Matches!I168</f>
        <v>72.588254355539391</v>
      </c>
      <c r="L169" s="35">
        <f>Matches!J168</f>
        <v>183.60819749174343</v>
      </c>
      <c r="M169" s="19"/>
      <c r="N169" s="36"/>
      <c r="O169" s="36"/>
      <c r="P169">
        <f t="shared" si="13"/>
        <v>0</v>
      </c>
      <c r="Q169">
        <f t="shared" si="14"/>
        <v>1</v>
      </c>
    </row>
  </sheetData>
  <mergeCells count="1">
    <mergeCell ref="S3:T3"/>
  </mergeCells>
  <conditionalFormatting sqref="C1:H169">
    <cfRule type="expression" dxfId="0" priority="5">
      <formula>IF(ISERROR(MATCH(C1,$R$5:$R$31,0)),FALSE,TRUE)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O67"/>
  <sheetViews>
    <sheetView topLeftCell="A3" workbookViewId="0">
      <pane ySplit="1" topLeftCell="A4" activePane="bottomLeft" state="frozen"/>
      <selection activeCell="A3" sqref="A3"/>
      <selection pane="bottomLeft" activeCell="M11" sqref="M11"/>
    </sheetView>
  </sheetViews>
  <sheetFormatPr defaultRowHeight="15"/>
  <cols>
    <col min="4" max="4" width="9.85546875" customWidth="1"/>
    <col min="7" max="7" width="11.5703125" customWidth="1"/>
    <col min="8" max="8" width="10" style="41" customWidth="1"/>
    <col min="10" max="10" width="11" customWidth="1"/>
  </cols>
  <sheetData>
    <row r="1" spans="1:15" hidden="1"/>
    <row r="2" spans="1:15" hidden="1">
      <c r="A2" s="1" t="s">
        <v>273</v>
      </c>
      <c r="B2" s="1"/>
      <c r="C2" s="1"/>
      <c r="D2" s="1"/>
      <c r="E2" s="1"/>
      <c r="F2" s="1"/>
      <c r="G2" s="1"/>
      <c r="H2" s="43"/>
      <c r="I2" s="1"/>
      <c r="J2" s="1"/>
    </row>
    <row r="3" spans="1:15" ht="33" customHeight="1">
      <c r="A3" s="31" t="s">
        <v>2</v>
      </c>
      <c r="B3" s="31" t="s">
        <v>0</v>
      </c>
      <c r="C3" s="31" t="s">
        <v>13</v>
      </c>
      <c r="D3" s="31" t="s">
        <v>67</v>
      </c>
      <c r="E3" s="31" t="s">
        <v>68</v>
      </c>
      <c r="F3" s="31" t="s">
        <v>69</v>
      </c>
      <c r="G3" s="31" t="s">
        <v>70</v>
      </c>
      <c r="H3" s="42" t="s">
        <v>71</v>
      </c>
      <c r="I3" s="31" t="s">
        <v>72</v>
      </c>
      <c r="J3" s="31" t="s">
        <v>73</v>
      </c>
      <c r="M3" s="57" t="s">
        <v>274</v>
      </c>
      <c r="N3" s="57"/>
      <c r="O3" s="57"/>
    </row>
    <row r="4" spans="1:15">
      <c r="A4" s="1"/>
      <c r="B4" s="1"/>
      <c r="C4" s="1"/>
      <c r="D4" s="1"/>
      <c r="E4" s="1"/>
      <c r="F4" s="1"/>
      <c r="G4" s="1"/>
      <c r="H4" s="44"/>
      <c r="I4" s="1"/>
      <c r="J4" s="1"/>
    </row>
    <row r="5" spans="1:15">
      <c r="A5" s="1"/>
      <c r="B5" s="1"/>
      <c r="C5" s="1"/>
      <c r="D5" s="1"/>
      <c r="E5" s="1"/>
      <c r="F5" s="1"/>
      <c r="G5" s="1"/>
      <c r="H5" s="44"/>
      <c r="I5" s="1"/>
      <c r="J5" s="1"/>
    </row>
    <row r="6" spans="1:15">
      <c r="A6" s="1"/>
      <c r="B6" s="1"/>
      <c r="C6" s="1"/>
      <c r="D6" s="1"/>
      <c r="E6" s="1"/>
      <c r="F6" s="1"/>
      <c r="G6" s="1"/>
      <c r="H6" s="44"/>
      <c r="I6" s="1"/>
      <c r="J6" s="1"/>
    </row>
    <row r="7" spans="1:15">
      <c r="A7" s="1"/>
      <c r="B7" s="1"/>
      <c r="C7" s="1"/>
      <c r="D7" s="1"/>
      <c r="E7" s="1"/>
      <c r="F7" s="1"/>
      <c r="G7" s="1"/>
      <c r="H7" s="44"/>
      <c r="I7" s="1"/>
      <c r="J7" s="1"/>
    </row>
    <row r="8" spans="1:15">
      <c r="A8" s="1"/>
      <c r="B8" s="1"/>
      <c r="C8" s="1"/>
      <c r="D8" s="1"/>
      <c r="E8" s="1"/>
      <c r="F8" s="1"/>
      <c r="G8" s="1"/>
      <c r="H8" s="44"/>
      <c r="I8" s="1"/>
      <c r="J8" s="1"/>
    </row>
    <row r="9" spans="1:15">
      <c r="A9" s="1"/>
      <c r="B9" s="1"/>
      <c r="C9" s="1"/>
      <c r="D9" s="1"/>
      <c r="E9" s="1"/>
      <c r="F9" s="1"/>
      <c r="G9" s="1"/>
      <c r="H9" s="44"/>
      <c r="I9" s="1"/>
      <c r="J9" s="1"/>
    </row>
    <row r="10" spans="1:15">
      <c r="A10" s="1"/>
      <c r="B10" s="1"/>
      <c r="C10" s="1"/>
      <c r="D10" s="1"/>
      <c r="E10" s="1"/>
      <c r="F10" s="1"/>
      <c r="G10" s="1"/>
      <c r="H10" s="44"/>
      <c r="I10" s="1"/>
      <c r="J10" s="1"/>
    </row>
    <row r="11" spans="1:15">
      <c r="A11" s="1"/>
      <c r="B11" s="1"/>
      <c r="C11" s="1"/>
      <c r="D11" s="1"/>
      <c r="E11" s="1"/>
      <c r="F11" s="1"/>
      <c r="G11" s="1"/>
      <c r="H11" s="44"/>
      <c r="I11" s="1"/>
      <c r="J11" s="1"/>
    </row>
    <row r="12" spans="1:15">
      <c r="A12" s="1"/>
      <c r="B12" s="1"/>
      <c r="C12" s="1"/>
      <c r="D12" s="1"/>
      <c r="E12" s="1"/>
      <c r="F12" s="1"/>
      <c r="G12" s="1"/>
      <c r="H12" s="44"/>
      <c r="I12" s="1"/>
      <c r="J12" s="1"/>
    </row>
    <row r="13" spans="1:15">
      <c r="A13" s="1"/>
      <c r="B13" s="1"/>
      <c r="C13" s="1"/>
      <c r="D13" s="1"/>
      <c r="E13" s="1"/>
      <c r="F13" s="1"/>
      <c r="G13" s="1"/>
      <c r="H13" s="44"/>
      <c r="I13" s="1"/>
      <c r="J13" s="1"/>
    </row>
    <row r="14" spans="1:15">
      <c r="A14" s="1"/>
      <c r="B14" s="1"/>
      <c r="C14" s="1"/>
      <c r="D14" s="1"/>
      <c r="E14" s="1"/>
      <c r="F14" s="1"/>
      <c r="G14" s="1"/>
      <c r="H14" s="44"/>
      <c r="I14" s="1"/>
      <c r="J14" s="1"/>
    </row>
    <row r="15" spans="1:15">
      <c r="A15" s="1"/>
      <c r="B15" s="1"/>
      <c r="C15" s="1"/>
      <c r="D15" s="1"/>
      <c r="E15" s="1"/>
      <c r="F15" s="1"/>
      <c r="G15" s="1"/>
      <c r="H15" s="44"/>
      <c r="I15" s="1"/>
      <c r="J15" s="1"/>
    </row>
    <row r="16" spans="1:15">
      <c r="A16" s="1"/>
      <c r="B16" s="1"/>
      <c r="C16" s="1"/>
      <c r="D16" s="1"/>
      <c r="E16" s="1"/>
      <c r="F16" s="1"/>
      <c r="G16" s="1"/>
      <c r="H16" s="44"/>
      <c r="I16" s="1"/>
      <c r="J16" s="1"/>
    </row>
    <row r="17" spans="1:10">
      <c r="A17" s="1"/>
      <c r="B17" s="1"/>
      <c r="C17" s="1"/>
      <c r="D17" s="1"/>
      <c r="E17" s="1"/>
      <c r="F17" s="1"/>
      <c r="G17" s="1"/>
      <c r="H17" s="44"/>
      <c r="I17" s="1"/>
      <c r="J17" s="1"/>
    </row>
    <row r="18" spans="1:10">
      <c r="A18" s="1"/>
      <c r="B18" s="1"/>
      <c r="C18" s="1"/>
      <c r="D18" s="1"/>
      <c r="E18" s="1"/>
      <c r="F18" s="1"/>
      <c r="G18" s="1"/>
      <c r="H18" s="44"/>
      <c r="I18" s="1"/>
      <c r="J18" s="1"/>
    </row>
    <row r="19" spans="1:10">
      <c r="A19" s="1"/>
      <c r="B19" s="1"/>
      <c r="C19" s="1"/>
      <c r="D19" s="1"/>
      <c r="E19" s="1"/>
      <c r="F19" s="1"/>
      <c r="G19" s="1"/>
      <c r="H19" s="44"/>
      <c r="I19" s="1"/>
      <c r="J19" s="1"/>
    </row>
    <row r="20" spans="1:10">
      <c r="A20" s="1"/>
      <c r="B20" s="1"/>
      <c r="C20" s="1"/>
      <c r="D20" s="1"/>
      <c r="E20" s="1"/>
      <c r="F20" s="1"/>
      <c r="G20" s="1"/>
      <c r="H20" s="44"/>
      <c r="I20" s="1"/>
      <c r="J20" s="1"/>
    </row>
    <row r="21" spans="1:10">
      <c r="A21" s="1"/>
      <c r="B21" s="1"/>
      <c r="C21" s="1"/>
      <c r="D21" s="1"/>
      <c r="E21" s="1"/>
      <c r="F21" s="1"/>
      <c r="G21" s="1"/>
      <c r="H21" s="44"/>
      <c r="I21" s="1"/>
      <c r="J21" s="1"/>
    </row>
    <row r="22" spans="1:10">
      <c r="A22" s="1"/>
      <c r="B22" s="1"/>
      <c r="C22" s="1"/>
      <c r="D22" s="1"/>
      <c r="E22" s="1"/>
      <c r="F22" s="1"/>
      <c r="G22" s="1"/>
      <c r="H22" s="44"/>
      <c r="I22" s="1"/>
      <c r="J22" s="1"/>
    </row>
    <row r="23" spans="1:10">
      <c r="A23" s="1"/>
      <c r="B23" s="1"/>
      <c r="C23" s="1"/>
      <c r="D23" s="1"/>
      <c r="E23" s="1"/>
      <c r="F23" s="1"/>
      <c r="G23" s="1"/>
      <c r="H23" s="44"/>
      <c r="I23" s="1"/>
      <c r="J23" s="1"/>
    </row>
    <row r="24" spans="1:10">
      <c r="A24" s="1"/>
      <c r="B24" s="1"/>
      <c r="C24" s="1"/>
      <c r="D24" s="1"/>
      <c r="E24" s="1"/>
      <c r="F24" s="1"/>
      <c r="G24" s="1"/>
      <c r="H24" s="44"/>
      <c r="I24" s="1"/>
      <c r="J24" s="1"/>
    </row>
    <row r="25" spans="1:10">
      <c r="A25" s="1"/>
      <c r="B25" s="1"/>
      <c r="C25" s="1"/>
      <c r="D25" s="1"/>
      <c r="E25" s="1"/>
      <c r="F25" s="1"/>
      <c r="G25" s="1"/>
      <c r="H25" s="44"/>
      <c r="I25" s="1"/>
      <c r="J25" s="1"/>
    </row>
    <row r="26" spans="1:10">
      <c r="A26" s="1"/>
      <c r="B26" s="1"/>
      <c r="C26" s="1"/>
      <c r="D26" s="1"/>
      <c r="E26" s="1"/>
      <c r="F26" s="1"/>
      <c r="G26" s="1"/>
      <c r="H26" s="44"/>
      <c r="I26" s="1"/>
      <c r="J26" s="1"/>
    </row>
    <row r="27" spans="1:10">
      <c r="A27" s="1"/>
      <c r="B27" s="1"/>
      <c r="C27" s="1"/>
      <c r="D27" s="1"/>
      <c r="E27" s="1"/>
      <c r="F27" s="1"/>
      <c r="G27" s="1"/>
      <c r="H27" s="44"/>
      <c r="I27" s="1"/>
      <c r="J27" s="1"/>
    </row>
    <row r="28" spans="1:10">
      <c r="A28" s="1"/>
      <c r="B28" s="1"/>
      <c r="C28" s="1"/>
      <c r="D28" s="1"/>
      <c r="E28" s="1"/>
      <c r="F28" s="1"/>
      <c r="G28" s="1"/>
      <c r="H28" s="44"/>
      <c r="I28" s="1"/>
      <c r="J28" s="1"/>
    </row>
    <row r="29" spans="1:10">
      <c r="A29" s="1"/>
      <c r="B29" s="1"/>
      <c r="C29" s="1"/>
      <c r="D29" s="1"/>
      <c r="E29" s="1"/>
      <c r="F29" s="1"/>
      <c r="G29" s="1"/>
      <c r="H29" s="44"/>
      <c r="I29" s="1"/>
      <c r="J29" s="1"/>
    </row>
    <row r="30" spans="1:10">
      <c r="A30" s="1"/>
      <c r="B30" s="1"/>
      <c r="C30" s="1"/>
      <c r="D30" s="1"/>
      <c r="E30" s="1"/>
      <c r="F30" s="1"/>
      <c r="G30" s="1"/>
      <c r="H30" s="44"/>
      <c r="I30" s="1"/>
      <c r="J30" s="1"/>
    </row>
    <row r="31" spans="1:10">
      <c r="A31" s="1"/>
      <c r="B31" s="1"/>
      <c r="C31" s="1"/>
      <c r="D31" s="1"/>
      <c r="E31" s="1"/>
      <c r="F31" s="1"/>
      <c r="G31" s="1"/>
      <c r="H31" s="44"/>
      <c r="I31" s="1"/>
      <c r="J31" s="1"/>
    </row>
    <row r="32" spans="1:10">
      <c r="A32" s="1"/>
      <c r="B32" s="1"/>
      <c r="C32" s="1"/>
      <c r="D32" s="1"/>
      <c r="E32" s="1"/>
      <c r="F32" s="1"/>
      <c r="G32" s="1"/>
      <c r="H32" s="44"/>
      <c r="I32" s="1"/>
      <c r="J32" s="1"/>
    </row>
    <row r="33" spans="1:10">
      <c r="A33" s="1"/>
      <c r="B33" s="1"/>
      <c r="C33" s="1"/>
      <c r="D33" s="1"/>
      <c r="E33" s="1"/>
      <c r="F33" s="1"/>
      <c r="G33" s="1"/>
      <c r="H33" s="44"/>
      <c r="I33" s="1"/>
      <c r="J33" s="1"/>
    </row>
    <row r="34" spans="1:10">
      <c r="A34" s="1"/>
      <c r="B34" s="1"/>
      <c r="C34" s="1"/>
      <c r="D34" s="1"/>
      <c r="E34" s="1"/>
      <c r="F34" s="1"/>
      <c r="G34" s="1"/>
      <c r="H34" s="44"/>
      <c r="I34" s="1"/>
      <c r="J34" s="1"/>
    </row>
    <row r="35" spans="1:10">
      <c r="A35" s="1"/>
      <c r="B35" s="1"/>
      <c r="C35" s="1"/>
      <c r="D35" s="1"/>
      <c r="E35" s="1"/>
      <c r="F35" s="1"/>
      <c r="G35" s="1"/>
      <c r="H35" s="44"/>
      <c r="I35" s="1"/>
      <c r="J35" s="1"/>
    </row>
    <row r="36" spans="1:10">
      <c r="A36" s="1"/>
      <c r="B36" s="1"/>
      <c r="C36" s="1"/>
      <c r="D36" s="1"/>
      <c r="E36" s="1"/>
      <c r="F36" s="1"/>
      <c r="G36" s="1"/>
      <c r="H36" s="44"/>
      <c r="I36" s="1"/>
      <c r="J36" s="1"/>
    </row>
    <row r="37" spans="1:10">
      <c r="A37" s="1"/>
      <c r="B37" s="1"/>
      <c r="C37" s="1"/>
      <c r="D37" s="1"/>
      <c r="E37" s="1"/>
      <c r="F37" s="1"/>
      <c r="G37" s="1"/>
      <c r="H37" s="44"/>
      <c r="I37" s="1"/>
      <c r="J37" s="1"/>
    </row>
    <row r="38" spans="1:10">
      <c r="A38" s="1"/>
      <c r="B38" s="1"/>
      <c r="C38" s="1"/>
      <c r="D38" s="1"/>
      <c r="E38" s="1"/>
      <c r="F38" s="1"/>
      <c r="G38" s="1"/>
      <c r="H38" s="44"/>
      <c r="I38" s="1"/>
      <c r="J38" s="1"/>
    </row>
    <row r="39" spans="1:10">
      <c r="A39" s="1"/>
      <c r="B39" s="1"/>
      <c r="C39" s="1"/>
      <c r="D39" s="1"/>
      <c r="E39" s="1"/>
      <c r="F39" s="1"/>
      <c r="G39" s="1"/>
      <c r="H39" s="44"/>
      <c r="I39" s="1"/>
      <c r="J39" s="1"/>
    </row>
    <row r="40" spans="1:10">
      <c r="A40" s="1"/>
      <c r="B40" s="1"/>
      <c r="C40" s="1"/>
      <c r="D40" s="1"/>
      <c r="E40" s="1"/>
      <c r="F40" s="1"/>
      <c r="G40" s="1"/>
      <c r="H40" s="44"/>
      <c r="I40" s="1"/>
      <c r="J40" s="1"/>
    </row>
    <row r="41" spans="1:10">
      <c r="A41" s="1"/>
      <c r="B41" s="1"/>
      <c r="C41" s="1"/>
      <c r="D41" s="1"/>
      <c r="E41" s="1"/>
      <c r="F41" s="1"/>
      <c r="G41" s="1"/>
      <c r="H41" s="44"/>
      <c r="I41" s="1"/>
      <c r="J41" s="1"/>
    </row>
    <row r="42" spans="1:10">
      <c r="A42" s="1"/>
      <c r="B42" s="1"/>
      <c r="C42" s="1"/>
      <c r="D42" s="1"/>
      <c r="E42" s="1"/>
      <c r="F42" s="1"/>
      <c r="G42" s="1"/>
      <c r="H42" s="44"/>
      <c r="I42" s="1"/>
      <c r="J42" s="1"/>
    </row>
    <row r="43" spans="1:10">
      <c r="A43" s="1"/>
      <c r="B43" s="1"/>
      <c r="C43" s="1"/>
      <c r="D43" s="1"/>
      <c r="E43" s="1"/>
      <c r="F43" s="1"/>
      <c r="G43" s="1"/>
      <c r="H43" s="44"/>
      <c r="I43" s="1"/>
      <c r="J43" s="1"/>
    </row>
    <row r="44" spans="1:10">
      <c r="A44" s="1"/>
      <c r="B44" s="1"/>
      <c r="C44" s="1"/>
      <c r="D44" s="1"/>
      <c r="E44" s="1"/>
      <c r="F44" s="1"/>
      <c r="G44" s="1"/>
      <c r="H44" s="44"/>
      <c r="I44" s="1"/>
      <c r="J44" s="1"/>
    </row>
    <row r="45" spans="1:10">
      <c r="A45" s="1"/>
      <c r="B45" s="1"/>
      <c r="C45" s="1"/>
      <c r="D45" s="1"/>
      <c r="E45" s="1"/>
      <c r="F45" s="1"/>
      <c r="G45" s="1"/>
      <c r="H45" s="44"/>
      <c r="I45" s="1"/>
      <c r="J45" s="1"/>
    </row>
    <row r="46" spans="1:10">
      <c r="A46" s="1"/>
      <c r="B46" s="1"/>
      <c r="C46" s="1"/>
      <c r="D46" s="1"/>
      <c r="E46" s="1"/>
      <c r="F46" s="1"/>
      <c r="G46" s="1"/>
      <c r="H46" s="44"/>
      <c r="I46" s="1"/>
      <c r="J46" s="1"/>
    </row>
    <row r="47" spans="1:10">
      <c r="A47" s="1"/>
      <c r="B47" s="1"/>
      <c r="C47" s="1"/>
      <c r="D47" s="1"/>
      <c r="E47" s="1"/>
      <c r="F47" s="1"/>
      <c r="G47" s="1"/>
      <c r="H47" s="44"/>
      <c r="I47" s="1"/>
      <c r="J47" s="1"/>
    </row>
    <row r="48" spans="1:10">
      <c r="A48" s="1"/>
      <c r="B48" s="1"/>
      <c r="C48" s="1"/>
      <c r="D48" s="1"/>
      <c r="E48" s="1"/>
      <c r="F48" s="1"/>
      <c r="G48" s="1"/>
      <c r="H48" s="44"/>
      <c r="I48" s="1"/>
      <c r="J48" s="1"/>
    </row>
    <row r="49" spans="1:10">
      <c r="A49" s="1"/>
      <c r="B49" s="1"/>
      <c r="C49" s="1"/>
      <c r="D49" s="1"/>
      <c r="E49" s="1"/>
      <c r="F49" s="1"/>
      <c r="G49" s="1"/>
      <c r="H49" s="44"/>
      <c r="I49" s="1"/>
      <c r="J49" s="1"/>
    </row>
    <row r="50" spans="1:10">
      <c r="A50" s="1"/>
      <c r="B50" s="1"/>
      <c r="C50" s="1"/>
      <c r="D50" s="1"/>
      <c r="E50" s="1"/>
      <c r="F50" s="1"/>
      <c r="G50" s="1"/>
      <c r="H50" s="44"/>
      <c r="I50" s="1"/>
      <c r="J50" s="1"/>
    </row>
    <row r="51" spans="1:10">
      <c r="A51" s="1"/>
      <c r="B51" s="1"/>
      <c r="C51" s="1"/>
      <c r="D51" s="1"/>
      <c r="E51" s="1"/>
      <c r="F51" s="1"/>
      <c r="G51" s="1"/>
      <c r="H51" s="44"/>
      <c r="I51" s="1"/>
      <c r="J51" s="1"/>
    </row>
    <row r="52" spans="1:10">
      <c r="A52" s="1"/>
      <c r="B52" s="1"/>
      <c r="C52" s="1"/>
      <c r="D52" s="1"/>
      <c r="E52" s="1"/>
      <c r="F52" s="1"/>
      <c r="G52" s="1"/>
      <c r="H52" s="44"/>
      <c r="I52" s="1"/>
      <c r="J52" s="1"/>
    </row>
    <row r="53" spans="1:10">
      <c r="A53" s="1"/>
      <c r="B53" s="1"/>
      <c r="C53" s="1"/>
      <c r="D53" s="1"/>
      <c r="E53" s="1"/>
      <c r="F53" s="1"/>
      <c r="G53" s="1"/>
      <c r="H53" s="44"/>
      <c r="I53" s="1"/>
      <c r="J53" s="1"/>
    </row>
    <row r="54" spans="1:10">
      <c r="A54" s="1"/>
      <c r="B54" s="1"/>
      <c r="C54" s="1"/>
      <c r="D54" s="1"/>
      <c r="E54" s="1"/>
      <c r="F54" s="1"/>
      <c r="G54" s="1"/>
      <c r="H54" s="44"/>
      <c r="I54" s="1"/>
      <c r="J54" s="1"/>
    </row>
    <row r="55" spans="1:10">
      <c r="A55" s="1"/>
      <c r="B55" s="1"/>
      <c r="C55" s="1"/>
      <c r="D55" s="1"/>
      <c r="E55" s="1"/>
      <c r="F55" s="1"/>
      <c r="G55" s="1"/>
      <c r="H55" s="44"/>
      <c r="I55" s="1"/>
      <c r="J55" s="1"/>
    </row>
    <row r="56" spans="1:10">
      <c r="A56" s="1"/>
      <c r="B56" s="1"/>
      <c r="C56" s="1"/>
      <c r="D56" s="1"/>
      <c r="E56" s="1"/>
      <c r="F56" s="1"/>
      <c r="G56" s="1"/>
      <c r="H56" s="44"/>
      <c r="I56" s="1"/>
      <c r="J56" s="1"/>
    </row>
    <row r="57" spans="1:10">
      <c r="A57" s="1"/>
      <c r="B57" s="1"/>
      <c r="C57" s="1"/>
      <c r="D57" s="1"/>
      <c r="E57" s="1"/>
      <c r="F57" s="1"/>
      <c r="G57" s="1"/>
      <c r="H57" s="44"/>
      <c r="I57" s="1"/>
      <c r="J57" s="1"/>
    </row>
    <row r="58" spans="1:10">
      <c r="A58" s="1"/>
      <c r="B58" s="1"/>
      <c r="C58" s="1"/>
      <c r="D58" s="1"/>
      <c r="E58" s="1"/>
      <c r="F58" s="1"/>
      <c r="G58" s="1"/>
      <c r="H58" s="44"/>
      <c r="I58" s="1"/>
      <c r="J58" s="1"/>
    </row>
    <row r="59" spans="1:10">
      <c r="A59" s="1"/>
      <c r="B59" s="1"/>
      <c r="C59" s="1"/>
      <c r="D59" s="1"/>
      <c r="E59" s="1"/>
      <c r="F59" s="1"/>
      <c r="G59" s="1"/>
      <c r="H59" s="44"/>
      <c r="I59" s="1"/>
      <c r="J59" s="1"/>
    </row>
    <row r="60" spans="1:10">
      <c r="A60" s="1"/>
      <c r="B60" s="1"/>
      <c r="C60" s="1"/>
      <c r="D60" s="1"/>
      <c r="E60" s="1"/>
      <c r="F60" s="1"/>
      <c r="G60" s="1"/>
      <c r="H60" s="44"/>
      <c r="I60" s="1"/>
      <c r="J60" s="1"/>
    </row>
    <row r="61" spans="1:10">
      <c r="A61" s="1"/>
      <c r="B61" s="1"/>
      <c r="C61" s="1"/>
      <c r="D61" s="1"/>
      <c r="E61" s="1"/>
      <c r="F61" s="1"/>
      <c r="G61" s="1"/>
      <c r="H61" s="44"/>
      <c r="I61" s="1"/>
      <c r="J61" s="1"/>
    </row>
    <row r="62" spans="1:10">
      <c r="A62" s="1"/>
      <c r="B62" s="1"/>
      <c r="C62" s="1"/>
      <c r="D62" s="1"/>
      <c r="E62" s="1"/>
      <c r="F62" s="1"/>
      <c r="G62" s="1"/>
      <c r="H62" s="44"/>
      <c r="I62" s="1"/>
      <c r="J62" s="1"/>
    </row>
    <row r="63" spans="1:10">
      <c r="A63" s="1"/>
      <c r="B63" s="1"/>
      <c r="C63" s="1"/>
      <c r="D63" s="1"/>
      <c r="E63" s="1"/>
      <c r="F63" s="1"/>
      <c r="G63" s="1"/>
      <c r="H63" s="44"/>
      <c r="I63" s="1"/>
      <c r="J63" s="1"/>
    </row>
    <row r="64" spans="1:10">
      <c r="A64" s="1"/>
      <c r="B64" s="1"/>
      <c r="C64" s="1"/>
      <c r="D64" s="1"/>
      <c r="E64" s="1"/>
      <c r="F64" s="1"/>
      <c r="G64" s="1"/>
      <c r="H64" s="44"/>
      <c r="I64" s="1"/>
      <c r="J64" s="1"/>
    </row>
    <row r="65" spans="1:10">
      <c r="A65" s="1"/>
      <c r="B65" s="1"/>
      <c r="C65" s="1"/>
      <c r="D65" s="1"/>
      <c r="E65" s="1"/>
      <c r="F65" s="1"/>
      <c r="G65" s="1"/>
      <c r="H65" s="44"/>
      <c r="I65" s="1"/>
      <c r="J65" s="1"/>
    </row>
    <row r="66" spans="1:10">
      <c r="A66" s="1"/>
      <c r="B66" s="1"/>
      <c r="C66" s="1"/>
      <c r="D66" s="1"/>
      <c r="E66" s="1"/>
      <c r="F66" s="1"/>
      <c r="G66" s="1"/>
      <c r="H66" s="44"/>
      <c r="I66" s="1"/>
      <c r="J66" s="1"/>
    </row>
    <row r="67" spans="1:10">
      <c r="A67" s="1"/>
      <c r="B67" s="1"/>
      <c r="C67" s="1"/>
      <c r="D67" s="1"/>
      <c r="E67" s="1"/>
      <c r="F67" s="1"/>
      <c r="G67" s="1"/>
      <c r="H67" s="44"/>
      <c r="I67" s="1"/>
      <c r="J67" s="1"/>
    </row>
  </sheetData>
  <mergeCells count="1">
    <mergeCell ref="M3:O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8"/>
  <sheetViews>
    <sheetView workbookViewId="0"/>
  </sheetViews>
  <sheetFormatPr defaultRowHeight="15"/>
  <cols>
    <col min="1" max="1" width="27" customWidth="1"/>
  </cols>
  <sheetData>
    <row r="1" spans="1:1">
      <c r="A1" s="47" t="s">
        <v>82</v>
      </c>
    </row>
    <row r="2" spans="1:1" ht="15.75">
      <c r="A2" s="48"/>
    </row>
    <row r="3" spans="1:1" ht="15.75">
      <c r="A3" s="48"/>
    </row>
    <row r="4" spans="1:1" ht="15.75">
      <c r="A4" s="48"/>
    </row>
    <row r="5" spans="1:1" ht="15.75">
      <c r="A5" s="48"/>
    </row>
    <row r="6" spans="1:1" ht="15.75">
      <c r="A6" s="48"/>
    </row>
    <row r="7" spans="1:1" ht="15.75">
      <c r="A7" s="48"/>
    </row>
    <row r="8" spans="1:1" ht="15.75">
      <c r="A8" s="48"/>
    </row>
    <row r="9" spans="1:1" ht="15.75">
      <c r="A9" s="48"/>
    </row>
    <row r="10" spans="1:1" ht="15.75">
      <c r="A10" s="48"/>
    </row>
    <row r="11" spans="1:1" ht="15.75">
      <c r="A11" s="48"/>
    </row>
    <row r="12" spans="1:1" ht="15.75">
      <c r="A12" s="48"/>
    </row>
    <row r="13" spans="1:1" ht="15.75">
      <c r="A13" s="48"/>
    </row>
    <row r="14" spans="1:1" ht="15.75">
      <c r="A14" s="48"/>
    </row>
    <row r="15" spans="1:1" ht="15.75">
      <c r="A15" s="48"/>
    </row>
    <row r="16" spans="1:1" ht="15.75">
      <c r="A16" s="48"/>
    </row>
    <row r="17" spans="1:1" ht="15.75">
      <c r="A17" s="48"/>
    </row>
    <row r="18" spans="1:1" ht="15.75">
      <c r="A18" s="48"/>
    </row>
    <row r="19" spans="1:1" ht="15.75">
      <c r="A19" s="48"/>
    </row>
    <row r="20" spans="1:1" ht="15.75">
      <c r="A20" s="48"/>
    </row>
    <row r="21" spans="1:1" ht="15.75">
      <c r="A21" s="48"/>
    </row>
    <row r="22" spans="1:1" ht="15.75">
      <c r="A22" s="48"/>
    </row>
    <row r="23" spans="1:1" ht="15.75">
      <c r="A23" s="48"/>
    </row>
    <row r="24" spans="1:1" ht="15.75">
      <c r="A24" s="48"/>
    </row>
    <row r="25" spans="1:1" ht="15.75">
      <c r="A25" s="48"/>
    </row>
    <row r="26" spans="1:1" ht="15.75">
      <c r="A26" s="48"/>
    </row>
    <row r="27" spans="1:1" ht="15.75">
      <c r="A27" s="48"/>
    </row>
    <row r="28" spans="1:1" ht="15.75">
      <c r="A28" s="4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2014arc</vt:lpstr>
      <vt:lpstr>Matches</vt:lpstr>
      <vt:lpstr>Predicted Ranks</vt:lpstr>
      <vt:lpstr>Team Interface</vt:lpstr>
      <vt:lpstr>Results</vt:lpstr>
      <vt:lpstr>Actual Rankings</vt:lpstr>
      <vt:lpstr>Selection List</vt:lpstr>
      <vt:lpstr>Results!_2014micmp_results</vt:lpstr>
      <vt:lpstr>'Actual Rankings'!rankings</vt:lpstr>
    </vt:vector>
  </TitlesOfParts>
  <Company>Toshiba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</dc:creator>
  <cp:lastModifiedBy>Michael</cp:lastModifiedBy>
  <dcterms:created xsi:type="dcterms:W3CDTF">2014-04-07T15:41:22Z</dcterms:created>
  <dcterms:modified xsi:type="dcterms:W3CDTF">2014-04-18T23:46:56Z</dcterms:modified>
</cp:coreProperties>
</file>